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U:\DPCYM\Coor Gestion y Planificacion\1. SISTEMA DE INDICADORES\SI iv\6. Mediciones\Indicador 20 - Población incorporada al área con servicio de red de agua potable\"/>
    </mc:Choice>
  </mc:AlternateContent>
  <xr:revisionPtr revIDLastSave="0" documentId="13_ncr:1_{72069A6D-4376-4E51-9F89-5640F2E397CD}" xr6:coauthVersionLast="36" xr6:coauthVersionMax="36" xr10:uidLastSave="{00000000-0000-0000-0000-000000000000}"/>
  <bookViews>
    <workbookView xWindow="0" yWindow="0" windowWidth="23040" windowHeight="10410" xr2:uid="{00000000-000D-0000-FFFF-FFFF00000000}"/>
  </bookViews>
  <sheets>
    <sheet name="20. Gráfico" sheetId="5" r:id="rId1"/>
    <sheet name="20. Datos" sheetId="6" r:id="rId2"/>
    <sheet name="Hoja1" sheetId="7" r:id="rId3"/>
    <sheet name="19.Datos (viejo)" sheetId="3" state="hidden" r:id="rId4"/>
    <sheet name="19.Anexo" sheetId="2" state="hidden" r:id="rId5"/>
    <sheet name="19.Datos (2)" sheetId="4" state="hidden" r:id="rId6"/>
    <sheet name="19.Gráfico borrador" sheetId="1" state="hidden" r:id="rId7"/>
  </sheets>
  <externalReferences>
    <externalReference r:id="rId8"/>
  </externalReferences>
  <definedNames>
    <definedName name="_xlnm.Print_Area" localSheetId="6">'19.Gráfico borrador'!$A$1:$K$51</definedName>
    <definedName name="_xlnm.Print_Area" localSheetId="0">'20. Gráfico'!$A$1:$K$40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6" l="1"/>
  <c r="H21" i="6"/>
  <c r="H20" i="6"/>
  <c r="H19" i="6"/>
  <c r="H18" i="6"/>
  <c r="H17" i="6"/>
  <c r="H16" i="6"/>
  <c r="H15" i="6"/>
  <c r="H14" i="6"/>
  <c r="H13" i="6"/>
  <c r="H12" i="6"/>
  <c r="H11" i="6"/>
  <c r="H10" i="6"/>
  <c r="H9" i="6"/>
  <c r="H8" i="6"/>
  <c r="T40" i="6" l="1"/>
  <c r="W40" i="6"/>
  <c r="R19" i="6" l="1"/>
  <c r="J21" i="6" l="1"/>
  <c r="J20" i="6"/>
  <c r="J19" i="6"/>
  <c r="J18" i="6"/>
  <c r="J17" i="6"/>
  <c r="J16" i="6"/>
  <c r="J15" i="6"/>
  <c r="J14" i="6"/>
  <c r="J13" i="6"/>
  <c r="J12" i="6"/>
  <c r="J11" i="6"/>
  <c r="J10" i="6"/>
  <c r="J9" i="6"/>
  <c r="J8" i="6"/>
  <c r="M21" i="6"/>
  <c r="M20" i="6"/>
  <c r="M19" i="6"/>
  <c r="M18" i="6"/>
  <c r="M17" i="6"/>
  <c r="M16" i="6"/>
  <c r="M15" i="6"/>
  <c r="M14" i="6"/>
  <c r="M13" i="6"/>
  <c r="M12" i="6"/>
  <c r="M11" i="6"/>
  <c r="M10" i="6"/>
  <c r="M9" i="6"/>
  <c r="M8" i="6"/>
  <c r="P21" i="6"/>
  <c r="P20" i="6"/>
  <c r="P19" i="6"/>
  <c r="P18" i="6"/>
  <c r="P17" i="6"/>
  <c r="P16" i="6"/>
  <c r="P15" i="6"/>
  <c r="P14" i="6"/>
  <c r="P13" i="6"/>
  <c r="P12" i="6"/>
  <c r="P11" i="6"/>
  <c r="P10" i="6"/>
  <c r="P9" i="6"/>
  <c r="P8" i="6"/>
  <c r="S21" i="6"/>
  <c r="S20" i="6"/>
  <c r="S19" i="6"/>
  <c r="S18" i="6"/>
  <c r="S17" i="6"/>
  <c r="S16" i="6"/>
  <c r="S15" i="6"/>
  <c r="S14" i="6"/>
  <c r="S13" i="6"/>
  <c r="S12" i="6"/>
  <c r="S11" i="6"/>
  <c r="S10" i="6"/>
  <c r="S9" i="6"/>
  <c r="S8" i="6"/>
  <c r="V9" i="6"/>
  <c r="V10" i="6"/>
  <c r="V11" i="6"/>
  <c r="V12" i="6"/>
  <c r="V13" i="6"/>
  <c r="V14" i="6"/>
  <c r="V15" i="6"/>
  <c r="V16" i="6"/>
  <c r="V17" i="6"/>
  <c r="V19" i="6"/>
  <c r="V20" i="6"/>
  <c r="V21" i="6"/>
  <c r="V8" i="6"/>
  <c r="Y9" i="6"/>
  <c r="Y10" i="6"/>
  <c r="Y11" i="6"/>
  <c r="Y12" i="6"/>
  <c r="Y13" i="6"/>
  <c r="Y14" i="6"/>
  <c r="Y15" i="6"/>
  <c r="Y16" i="6"/>
  <c r="Y17" i="6"/>
  <c r="Y19" i="6"/>
  <c r="Y20" i="6"/>
  <c r="Y21" i="6"/>
  <c r="Y8" i="6"/>
  <c r="F21" i="6" l="1"/>
  <c r="F20" i="6"/>
  <c r="F19" i="6"/>
  <c r="F18" i="6"/>
  <c r="F17" i="6"/>
  <c r="F16" i="6"/>
  <c r="F15" i="6"/>
  <c r="F14" i="6"/>
  <c r="F13" i="6"/>
  <c r="F12" i="6"/>
  <c r="F11" i="6"/>
  <c r="F10" i="6"/>
  <c r="F9" i="6"/>
  <c r="F8" i="6"/>
  <c r="W18" i="6"/>
  <c r="T18" i="6"/>
  <c r="V18" i="6" s="1"/>
  <c r="AA23" i="6"/>
  <c r="Z23" i="6"/>
  <c r="X23" i="6"/>
  <c r="U23" i="6"/>
  <c r="R23" i="6"/>
  <c r="Q23" i="6"/>
  <c r="O23" i="6"/>
  <c r="N23" i="6"/>
  <c r="L23" i="6"/>
  <c r="K23" i="6"/>
  <c r="I23" i="6"/>
  <c r="G23" i="6"/>
  <c r="D23" i="6"/>
  <c r="E23" i="6"/>
  <c r="W23" i="6" l="1"/>
  <c r="Y18" i="6"/>
  <c r="T23" i="6"/>
  <c r="V23" i="6" s="1"/>
  <c r="J23" i="6"/>
  <c r="P23" i="6"/>
  <c r="F23" i="6"/>
  <c r="M23" i="6"/>
  <c r="Y23" i="6"/>
  <c r="S23" i="6"/>
  <c r="B33" i="1" l="1"/>
  <c r="B32" i="1"/>
  <c r="I38" i="4"/>
  <c r="I35" i="4"/>
  <c r="G34" i="4"/>
  <c r="I32" i="4"/>
  <c r="I29" i="4"/>
  <c r="I23" i="4"/>
  <c r="I20" i="4"/>
  <c r="I17" i="4"/>
  <c r="I14" i="4"/>
  <c r="I11" i="4"/>
  <c r="I8" i="4"/>
  <c r="B12" i="2"/>
  <c r="B11" i="2"/>
  <c r="M10" i="2"/>
  <c r="L10" i="2"/>
  <c r="K10" i="2"/>
  <c r="J10" i="2"/>
  <c r="I33" i="3"/>
  <c r="G29" i="3"/>
  <c r="I30" i="3" s="1"/>
  <c r="I27" i="3"/>
  <c r="I24" i="3"/>
  <c r="I18" i="3"/>
  <c r="I15" i="3"/>
  <c r="I13" i="3"/>
  <c r="I11" i="3"/>
  <c r="I9" i="3"/>
  <c r="I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ptotaro</author>
  </authors>
  <commentList>
    <comment ref="R19" authorId="0" shapeId="0" xr:uid="{98B2E486-5EEF-40D3-98E4-1F3A0DE55581}">
      <text>
        <r>
          <rPr>
            <b/>
            <sz val="9"/>
            <color indexed="81"/>
            <rFont val="Tahoma"/>
            <family val="2"/>
          </rPr>
          <t>SE INCORPORAN LAS CONEX POR LA AMPL BM</t>
        </r>
      </text>
    </comment>
    <comment ref="U19" authorId="0" shapeId="0" xr:uid="{DBAEF175-BC1E-451A-B8F2-39925F5EC584}">
      <text>
        <r>
          <rPr>
            <b/>
            <sz val="9"/>
            <color indexed="81"/>
            <rFont val="Tahoma"/>
            <family val="2"/>
          </rPr>
          <t>SE INCORPORAN LAS CONEX POR LA AMPL BM</t>
        </r>
      </text>
    </comment>
  </commentList>
</comments>
</file>

<file path=xl/sharedStrings.xml><?xml version="1.0" encoding="utf-8"?>
<sst xmlns="http://schemas.openxmlformats.org/spreadsheetml/2006/main" count="119" uniqueCount="62">
  <si>
    <t>Porcentaje P. Ejecutado sobre P. Asignado</t>
  </si>
  <si>
    <t>Presupuesto Ejecutado Total</t>
  </si>
  <si>
    <t>Presupuesto Asignado Total</t>
  </si>
  <si>
    <t>ACUMAR</t>
  </si>
  <si>
    <t>CABA</t>
  </si>
  <si>
    <t>Provincia</t>
  </si>
  <si>
    <t xml:space="preserve">Nación </t>
  </si>
  <si>
    <t>Período</t>
  </si>
  <si>
    <t>JURISDICCIÓN</t>
  </si>
  <si>
    <t xml:space="preserve">DEVENGADO 2010  </t>
  </si>
  <si>
    <t xml:space="preserve">DEVENGADO 2011  </t>
  </si>
  <si>
    <t xml:space="preserve">DEVENGADO 2012  </t>
  </si>
  <si>
    <t xml:space="preserve"> DEVENGADO 2013</t>
  </si>
  <si>
    <t xml:space="preserve"> DEVENGADO  2014</t>
  </si>
  <si>
    <t xml:space="preserve"> DEVENGADO 2015</t>
  </si>
  <si>
    <t>Descripción:</t>
  </si>
  <si>
    <t>19. Inversión en Plan Integral de Saneamiento Ambiental</t>
  </si>
  <si>
    <r>
      <rPr>
        <b/>
        <sz val="12"/>
        <color theme="1"/>
        <rFont val="Calibri"/>
        <family val="2"/>
        <scheme val="minor"/>
      </rPr>
      <t>Cuadro 1:</t>
    </r>
    <r>
      <rPr>
        <sz val="12"/>
        <color theme="1"/>
        <rFont val="Calibri"/>
        <family val="2"/>
        <scheme val="minor"/>
      </rPr>
      <t xml:space="preserve"> Recuersos devengados en la CMR - Detalle por jurisdicción.</t>
    </r>
  </si>
  <si>
    <r>
      <rPr>
        <b/>
        <sz val="12"/>
        <color theme="1"/>
        <rFont val="Calibri"/>
        <family val="2"/>
        <scheme val="minor"/>
      </rPr>
      <t>Cuadro 1</t>
    </r>
    <r>
      <rPr>
        <sz val="12"/>
        <color theme="1"/>
        <rFont val="Calibri"/>
        <family val="2"/>
        <scheme val="minor"/>
      </rPr>
      <t>: Inversión en Plan Integral de Saneamiento Ambiental</t>
    </r>
  </si>
  <si>
    <r>
      <rPr>
        <b/>
        <sz val="12"/>
        <color theme="1"/>
        <rFont val="Calibri"/>
        <family val="2"/>
        <scheme val="minor"/>
      </rPr>
      <t>Gráfico 1:</t>
    </r>
    <r>
      <rPr>
        <sz val="12"/>
        <color theme="1"/>
        <rFont val="Calibri"/>
        <family val="2"/>
        <scheme val="minor"/>
      </rPr>
      <t xml:space="preserve"> Inversión en Plan Integral de Saneamiento Ambiental - Presupuesto asignado por Jurisdicción/Porcentaje P. Ejecutado sobre P. Asignado</t>
    </r>
  </si>
  <si>
    <t>Estado Nacional</t>
  </si>
  <si>
    <t>Provincia de Buenos Aires</t>
  </si>
  <si>
    <t>Total de recursos devengados</t>
  </si>
  <si>
    <t xml:space="preserve"> DEVENGADO 2016</t>
  </si>
  <si>
    <t>Fuente: Autoridad de Cuenca Matanza Riachuelo</t>
  </si>
  <si>
    <t xml:space="preserve"> DEVENGADO 2017</t>
  </si>
  <si>
    <t xml:space="preserve"> DEVENGADO  2018</t>
  </si>
  <si>
    <t xml:space="preserve"> DEVENGADO  
1° Sem. 2019</t>
  </si>
  <si>
    <t xml:space="preserve">La ACUMAR consolida las inversiones realizadas por las diferentes jurisdicciones con injerencia en el ámbito de la CMR y que tienen como destino el financiamiento de acciones con impacto directo o indirecto en la misma. De esta forma, el Organismo sistematiza la información sobre los créditos presupuestarios asignados y ejecutados, a fin de realizar un seguimiento de las acciones contempladas en el PISA.
Este indicador permite conocer el porcentaje de ejecución presupuestaria anual respecto del presupuesto total asignado al inicio de cada período, y su consecuente variación a lo largo del tiempo.
Cabe mencionar que la presente actualización incorpora la información presupuestaria de 2019, en tanto que su ejecución corresponde sólo al primer semestre de ese año. El cierre definitivo de la ejecución presupuestaria a diciembre 2019 se encuentra aún en proceso de cierre.    </t>
  </si>
  <si>
    <t>Actualizado a abril del 2021.</t>
  </si>
  <si>
    <t xml:space="preserve">La ACUMAR consolida las inversiones realizadas por las diferentes jurisdicciones con injerencia en el ámbito de la CMR y que tienen como destino el financiamiento de acciones con impacto directo o indirecto en la misma. De esta forma, el Organismo sistematiza la información sobre los créditos presupuestarios asignados y ejecutados, a fin de realizar un seguimiento de las acciones contempladas en el PISA.
Este indicador permite conocer el porcentaje de ejecución presupuestaria anual respecto del presupuesto total asignado al inicio de cada período, y su consecuente variación a lo largo del tiempo.
Cabe mencionar que la presente actualización incorpora la información presupuestaria de 2020, en tanto que su ejecución corresponde sólo al primer semestre de ese año. El cierre definitivo de la ejecución presupuestaria a diciembre 2020 se encuentra aún en proceso de cierre.                                                                                                                                                                                                                                                                                                                                                                                                                                                                                                                            </t>
  </si>
  <si>
    <t xml:space="preserve"> DEVENGADO  
1° Sem. 2020</t>
  </si>
  <si>
    <t>COMPLETO</t>
  </si>
  <si>
    <r>
      <rPr>
        <b/>
        <sz val="11"/>
        <color theme="1"/>
        <rFont val="Arial"/>
        <family val="2"/>
      </rPr>
      <t>Descripción</t>
    </r>
    <r>
      <rPr>
        <sz val="11"/>
        <color theme="1"/>
        <rFont val="Arial"/>
        <family val="2"/>
      </rPr>
      <t xml:space="preserve">
La ejecución del Plan Integral de Saneamiento Ambiental (PISA) comprende inversiones no sólo por parte de ACUMAR, sino también por parte del Estado Nacional, la Ciudad Autónoma y la Provincia de Buenos Aires. Las acciones de las distintas jurisdicciones son articuladas y coordinadas por ACUMAR, quien además ejecuta por sí mismo otras iniciativas específicas enmarcadas en el PISA propias de sus facultades.
Teniendo en cuenta estas características, la Autoridad de Cuenca implementó un procedimiento para consolidar semestralmente dicha información en un documento: “Inversiones PISA”. En él se sistematizan los créditos y erogaciones presupuestarias de las diferentes carteras u organismos de cada jurisdicción a fin de realizar un seguimiento y control adecuado de las acciones contempladas en el Plan.
Estas iniciativas corresponden principalmente a obras de infraestructura de expansión de las redes de agua potable y saneamiento cloacal, urbanización de villas y asentamientos precarios, obras de manejo hídrico, obras viales estratégicas, limpieza de basurales y mantenimiento de las márgenes, fortalecimiento de la red de salud, entre otras..
</t>
    </r>
    <r>
      <rPr>
        <b/>
        <sz val="11"/>
        <color theme="1"/>
        <rFont val="Arial"/>
        <family val="2"/>
      </rPr>
      <t>Análisis de Datos</t>
    </r>
    <r>
      <rPr>
        <sz val="11"/>
        <color theme="1"/>
        <rFont val="Arial"/>
        <family val="2"/>
      </rPr>
      <t xml:space="preserve">
La presente actualización incorpora la información sobre la ejecución realizada durante el ejercicio 2020, donde se ejecutó un total de $ 36.544.135.463, 93% del presupuesto asignado para el período. Esta ejecución presupuestaria es la más alta de los últimos 7 años.
Del total ejecutado en 2020, el 82% corresponde al Estado Nacional, el 11% a la Ciudad de Buenos Aires, el 6% a ACUMAR, y el 1% a la Provincia de Buenos Aires.</t>
    </r>
  </si>
  <si>
    <t>TOTAL</t>
  </si>
  <si>
    <t>Alte. Brown</t>
  </si>
  <si>
    <t>Avellaneda</t>
  </si>
  <si>
    <t>La Matanza</t>
  </si>
  <si>
    <t>Lanús</t>
  </si>
  <si>
    <t>Lomas de Zamora</t>
  </si>
  <si>
    <t>Marcos Paz</t>
  </si>
  <si>
    <t xml:space="preserve">Cañuelas                  </t>
  </si>
  <si>
    <t>Gral. Las Heras</t>
  </si>
  <si>
    <t>Merlo (*2)</t>
  </si>
  <si>
    <t>Esteban Echeverría</t>
  </si>
  <si>
    <t>Presidente Perón (*2)</t>
  </si>
  <si>
    <t>Ezeiza</t>
  </si>
  <si>
    <t>Morón</t>
  </si>
  <si>
    <t>Prestador</t>
  </si>
  <si>
    <t>AySA</t>
  </si>
  <si>
    <t>ABSA</t>
  </si>
  <si>
    <t>Municipio</t>
  </si>
  <si>
    <t>Población CHMR</t>
  </si>
  <si>
    <t>Población servida</t>
  </si>
  <si>
    <t>% cobert.</t>
  </si>
  <si>
    <t>20. Población incorporada al área con servicio de red de agua potable</t>
  </si>
  <si>
    <r>
      <rPr>
        <b/>
        <sz val="11"/>
        <color theme="1" tint="0.34998626667073579"/>
        <rFont val="Arial"/>
        <family val="2"/>
      </rPr>
      <t>Tabla 1</t>
    </r>
    <r>
      <rPr>
        <sz val="11"/>
        <color theme="1" tint="0.34998626667073579"/>
        <rFont val="Arial"/>
        <family val="2"/>
      </rPr>
      <t>: xxx</t>
    </r>
  </si>
  <si>
    <t>Actualizado a abril de 2022.</t>
  </si>
  <si>
    <t>Fuente: ACUMAR - Dirección Técnica</t>
  </si>
  <si>
    <r>
      <rPr>
        <b/>
        <sz val="11"/>
        <color theme="1" tint="0.34998626667073579"/>
        <rFont val="Arial"/>
        <family val="2"/>
      </rPr>
      <t>Gráfico 1</t>
    </r>
    <r>
      <rPr>
        <sz val="11"/>
        <color theme="1" tint="0.34998626667073579"/>
        <rFont val="Arial"/>
        <family val="2"/>
      </rPr>
      <t>: Población en área con servicio de red de agua potable</t>
    </r>
  </si>
  <si>
    <t>Por servir</t>
  </si>
  <si>
    <t>Población incorporada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</si>
</sst>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 _€_-;\-* #,##0.00\ _€_-;_-* &quot;-&quot;??\ _€_-;_-@_-"/>
    <numFmt numFmtId="164" formatCode="[$$-2C0A]#,##0"/>
    <numFmt numFmtId="165" formatCode="&quot;$&quot;\ #,##0"/>
    <numFmt numFmtId="166" formatCode="_ &quot;$&quot;\ * #,##0.00_ ;_ &quot;$&quot;\ * \-#,##0.00_ ;_ &quot;$&quot;\ * &quot;-&quot;??_ ;_ @_ "/>
    <numFmt numFmtId="167" formatCode="_ &quot;$&quot;\ * #,##0_ ;_ &quot;$&quot;\ * \-#,##0_ ;_ &quot;$&quot;\ * &quot;-&quot;??_ ;_ @_ "/>
    <numFmt numFmtId="168" formatCode="_-* #,##0\ _€_-;\-* #,##0\ _€_-;_-* &quot;-&quot;??\ _€_-;_-@_-"/>
    <numFmt numFmtId="169" formatCode="_(* #,##0.00_);_(* \(#,##0.00\);_(* &quot;-&quot;??_);_(@_)"/>
    <numFmt numFmtId="170" formatCode="0.0%"/>
  </numFmts>
  <fonts count="33"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9"/>
      <color theme="1"/>
      <name val="Calibri"/>
      <family val="2"/>
      <scheme val="minor"/>
    </font>
    <font>
      <sz val="16"/>
      <color theme="0"/>
      <name val="Calibri"/>
      <family val="2"/>
      <scheme val="minor"/>
    </font>
    <font>
      <sz val="12"/>
      <color theme="1"/>
      <name val="Calibri"/>
      <family val="2"/>
      <scheme val="minor"/>
    </font>
    <font>
      <b/>
      <sz val="12"/>
      <color rgb="FF0070C0"/>
      <name val="Calibri"/>
      <family val="2"/>
      <scheme val="minor"/>
    </font>
    <font>
      <sz val="14"/>
      <color theme="1"/>
      <name val="Calibri"/>
      <family val="2"/>
      <scheme val="minor"/>
    </font>
    <font>
      <sz val="10"/>
      <color theme="1"/>
      <name val="Calibri"/>
      <family val="2"/>
      <scheme val="minor"/>
    </font>
    <font>
      <sz val="11"/>
      <color theme="1"/>
      <name val="Calibri"/>
      <family val="2"/>
    </font>
    <font>
      <b/>
      <sz val="12"/>
      <color theme="1"/>
      <name val="Calibri"/>
      <family val="2"/>
      <scheme val="minor"/>
    </font>
    <font>
      <b/>
      <sz val="11"/>
      <color theme="1" tint="0.34998626667073579"/>
      <name val="Calibri"/>
      <family val="2"/>
      <scheme val="minor"/>
    </font>
    <font>
      <sz val="9"/>
      <color theme="1" tint="0.34998626667073579"/>
      <name val="Calibri"/>
      <family val="2"/>
      <scheme val="minor"/>
    </font>
    <font>
      <sz val="11"/>
      <color theme="1" tint="0.34998626667073579"/>
      <name val="Calibri"/>
      <family val="2"/>
      <scheme val="minor"/>
    </font>
    <font>
      <b/>
      <sz val="9"/>
      <color rgb="FFFF0000"/>
      <name val="Calibri"/>
      <family val="2"/>
      <scheme val="minor"/>
    </font>
    <font>
      <b/>
      <sz val="11"/>
      <color rgb="FFFF0000"/>
      <name val="Calibri"/>
      <family val="2"/>
      <scheme val="minor"/>
    </font>
    <font>
      <sz val="9"/>
      <color rgb="FFFF0000"/>
      <name val="Calibri"/>
      <family val="2"/>
      <scheme val="minor"/>
    </font>
    <font>
      <sz val="11"/>
      <color indexed="8"/>
      <name val="Calibri"/>
      <family val="2"/>
    </font>
    <font>
      <sz val="11"/>
      <name val="Calibri"/>
      <family val="2"/>
      <scheme val="minor"/>
    </font>
    <font>
      <sz val="11"/>
      <color theme="1"/>
      <name val="Arial"/>
      <family val="2"/>
    </font>
    <font>
      <b/>
      <sz val="11"/>
      <color theme="1"/>
      <name val="Arial"/>
      <family val="2"/>
    </font>
    <font>
      <b/>
      <sz val="18"/>
      <color rgb="FF616160"/>
      <name val="Arial"/>
      <family val="2"/>
    </font>
    <font>
      <sz val="11"/>
      <color theme="1" tint="0.34998626667073579"/>
      <name val="Arial"/>
      <family val="2"/>
    </font>
    <font>
      <b/>
      <sz val="11"/>
      <color theme="1" tint="0.34998626667073579"/>
      <name val="Arial"/>
      <family val="2"/>
    </font>
    <font>
      <b/>
      <sz val="10"/>
      <color theme="0"/>
      <name val="Arial"/>
      <family val="2"/>
    </font>
    <font>
      <sz val="10"/>
      <name val="Arial"/>
      <family val="2"/>
    </font>
    <font>
      <sz val="11"/>
      <color theme="1" tint="0.14999847407452621"/>
      <name val="Calibri"/>
      <family val="2"/>
      <scheme val="minor"/>
    </font>
    <font>
      <sz val="11"/>
      <color theme="1" tint="0.14999847407452621"/>
      <name val="Arial"/>
      <family val="2"/>
    </font>
    <font>
      <b/>
      <i/>
      <sz val="10"/>
      <name val="Arial"/>
      <family val="2"/>
    </font>
    <font>
      <sz val="9"/>
      <name val="Arial"/>
      <family val="2"/>
    </font>
    <font>
      <sz val="9"/>
      <color theme="0"/>
      <name val="Arial"/>
      <family val="2"/>
    </font>
    <font>
      <b/>
      <sz val="9"/>
      <color indexed="81"/>
      <name val="Tahoma"/>
      <family val="2"/>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theme="4" tint="0.79998168889431442"/>
      </patternFill>
    </fill>
    <fill>
      <patternFill patternType="solid">
        <fgColor theme="0" tint="-4.9989318521683403E-2"/>
        <bgColor theme="4" tint="0.79998168889431442"/>
      </patternFill>
    </fill>
    <fill>
      <patternFill patternType="solid">
        <fgColor rgb="FFFFFF00"/>
        <bgColor theme="4" tint="0.79998168889431442"/>
      </patternFill>
    </fill>
    <fill>
      <patternFill patternType="solid">
        <fgColor rgb="FFFFFF00"/>
        <bgColor indexed="64"/>
      </patternFill>
    </fill>
    <fill>
      <patternFill patternType="solid">
        <fgColor theme="1" tint="0.34998626667073579"/>
        <bgColor indexed="64"/>
      </patternFill>
    </fill>
  </fills>
  <borders count="23">
    <border>
      <left/>
      <right/>
      <top/>
      <bottom/>
      <diagonal/>
    </border>
    <border>
      <left/>
      <right/>
      <top style="dashed">
        <color indexed="64"/>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rgb="FF616160"/>
      </left>
      <right/>
      <top style="thin">
        <color rgb="FF616160"/>
      </top>
      <bottom style="thin">
        <color rgb="FF616160"/>
      </bottom>
      <diagonal/>
    </border>
    <border>
      <left/>
      <right/>
      <top style="thin">
        <color rgb="FF616160"/>
      </top>
      <bottom style="thin">
        <color rgb="FF616160"/>
      </bottom>
      <diagonal/>
    </border>
    <border>
      <left/>
      <right style="thin">
        <color rgb="FF616160"/>
      </right>
      <top style="thin">
        <color rgb="FF616160"/>
      </top>
      <bottom style="thin">
        <color rgb="FF6161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166" fontId="1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6" fillId="0" borderId="0"/>
    <xf numFmtId="169" fontId="29" fillId="0" borderId="0" applyFont="0" applyFill="0" applyBorder="0" applyAlignment="0" applyProtection="0"/>
  </cellStyleXfs>
  <cellXfs count="111">
    <xf numFmtId="0" fontId="0" fillId="0" borderId="0" xfId="0"/>
    <xf numFmtId="0" fontId="0" fillId="3" borderId="0" xfId="0" applyFill="1" applyBorder="1" applyProtection="1"/>
    <xf numFmtId="0" fontId="0" fillId="3" borderId="1" xfId="0" applyFill="1" applyBorder="1" applyProtection="1"/>
    <xf numFmtId="0" fontId="0" fillId="3" borderId="0" xfId="0" applyFill="1" applyProtection="1"/>
    <xf numFmtId="0" fontId="5" fillId="4" borderId="0" xfId="0" applyFont="1" applyFill="1"/>
    <xf numFmtId="0" fontId="5" fillId="4" borderId="0" xfId="0" applyFont="1" applyFill="1" applyAlignment="1">
      <alignment vertical="center"/>
    </xf>
    <xf numFmtId="0" fontId="6" fillId="4" borderId="0" xfId="0" applyFont="1" applyFill="1"/>
    <xf numFmtId="4" fontId="6" fillId="4" borderId="0" xfId="0" applyNumberFormat="1" applyFont="1" applyFill="1"/>
    <xf numFmtId="0" fontId="0" fillId="4" borderId="0" xfId="0" applyFill="1"/>
    <xf numFmtId="0" fontId="6" fillId="3" borderId="0" xfId="0" applyFont="1" applyFill="1" applyBorder="1" applyProtection="1"/>
    <xf numFmtId="0" fontId="7" fillId="3" borderId="0" xfId="0" applyFont="1" applyFill="1" applyBorder="1" applyProtection="1"/>
    <xf numFmtId="0" fontId="6" fillId="3" borderId="0" xfId="0" applyFont="1" applyFill="1" applyProtection="1"/>
    <xf numFmtId="0" fontId="0" fillId="3" borderId="0" xfId="0" applyFont="1" applyFill="1" applyBorder="1" applyProtection="1"/>
    <xf numFmtId="0" fontId="6" fillId="3" borderId="0" xfId="0" applyFont="1" applyFill="1"/>
    <xf numFmtId="0" fontId="0" fillId="3" borderId="0" xfId="0" applyFont="1" applyFill="1"/>
    <xf numFmtId="0" fontId="8" fillId="3" borderId="0" xfId="0" applyFont="1" applyFill="1" applyBorder="1" applyAlignment="1" applyProtection="1">
      <alignment vertical="top" wrapText="1"/>
      <protection locked="0"/>
    </xf>
    <xf numFmtId="0" fontId="0" fillId="3" borderId="0" xfId="0" applyFont="1" applyFill="1" applyProtection="1"/>
    <xf numFmtId="0" fontId="9" fillId="3" borderId="0" xfId="0" applyFont="1" applyFill="1" applyProtection="1">
      <protection locked="0"/>
    </xf>
    <xf numFmtId="165" fontId="1" fillId="3" borderId="0" xfId="1" applyNumberFormat="1" applyFont="1" applyFill="1" applyBorder="1" applyAlignment="1"/>
    <xf numFmtId="165" fontId="3" fillId="3" borderId="0" xfId="1" applyNumberFormat="1" applyFont="1" applyFill="1" applyBorder="1" applyAlignment="1"/>
    <xf numFmtId="0" fontId="0" fillId="3" borderId="0" xfId="0" applyFill="1"/>
    <xf numFmtId="17" fontId="0" fillId="3" borderId="0" xfId="0" applyNumberFormat="1" applyFill="1" applyBorder="1" applyProtection="1"/>
    <xf numFmtId="0" fontId="10" fillId="3" borderId="0" xfId="0" applyFont="1" applyFill="1" applyBorder="1" applyAlignment="1" applyProtection="1">
      <alignment horizontal="center"/>
      <protection locked="0"/>
    </xf>
    <xf numFmtId="3" fontId="10" fillId="3" borderId="0" xfId="0" applyNumberFormat="1" applyFont="1" applyFill="1" applyBorder="1" applyAlignment="1" applyProtection="1">
      <alignment horizontal="center"/>
      <protection locked="0"/>
    </xf>
    <xf numFmtId="0" fontId="0" fillId="0" borderId="0" xfId="0" applyFill="1" applyBorder="1" applyProtection="1"/>
    <xf numFmtId="0" fontId="4" fillId="3" borderId="0" xfId="0" applyFont="1" applyFill="1" applyBorder="1" applyAlignment="1" applyProtection="1">
      <protection locked="0"/>
    </xf>
    <xf numFmtId="0" fontId="3" fillId="3" borderId="0" xfId="0" applyFont="1" applyFill="1" applyBorder="1" applyProtection="1">
      <protection locked="0"/>
    </xf>
    <xf numFmtId="3" fontId="3" fillId="3" borderId="0" xfId="0" applyNumberFormat="1" applyFont="1" applyFill="1" applyBorder="1" applyProtection="1">
      <protection locked="0"/>
    </xf>
    <xf numFmtId="0" fontId="0" fillId="3" borderId="0" xfId="0" applyFill="1" applyBorder="1" applyProtection="1">
      <protection locked="0"/>
    </xf>
    <xf numFmtId="0" fontId="4" fillId="3" borderId="0" xfId="0" applyFont="1" applyFill="1" applyBorder="1" applyProtection="1">
      <protection locked="0"/>
    </xf>
    <xf numFmtId="0" fontId="0" fillId="3" borderId="0" xfId="0" applyFill="1" applyProtection="1">
      <protection locked="0"/>
    </xf>
    <xf numFmtId="0" fontId="3" fillId="3" borderId="0" xfId="0" applyFont="1" applyFill="1" applyBorder="1" applyProtection="1"/>
    <xf numFmtId="3" fontId="3" fillId="3" borderId="0" xfId="0" applyNumberFormat="1" applyFont="1" applyFill="1" applyBorder="1" applyProtection="1"/>
    <xf numFmtId="165" fontId="0" fillId="3" borderId="0" xfId="0" applyNumberFormat="1" applyFill="1"/>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165" fontId="0" fillId="8" borderId="12" xfId="0" applyNumberFormat="1" applyFont="1" applyFill="1" applyBorder="1" applyAlignment="1">
      <alignment horizontal="center" vertical="center"/>
    </xf>
    <xf numFmtId="165" fontId="0" fillId="8" borderId="13" xfId="0" applyNumberFormat="1" applyFont="1" applyFill="1" applyBorder="1" applyAlignment="1">
      <alignment horizontal="center" vertical="center"/>
    </xf>
    <xf numFmtId="165" fontId="0" fillId="8" borderId="3" xfId="0" applyNumberFormat="1" applyFont="1" applyFill="1" applyBorder="1" applyAlignment="1">
      <alignment horizontal="center" vertical="center"/>
    </xf>
    <xf numFmtId="165" fontId="0" fillId="8" borderId="4" xfId="0" applyNumberFormat="1" applyFont="1" applyFill="1" applyBorder="1" applyAlignment="1">
      <alignment horizontal="center" vertical="center"/>
    </xf>
    <xf numFmtId="165" fontId="0" fillId="8" borderId="6" xfId="0" applyNumberFormat="1" applyFont="1" applyFill="1" applyBorder="1" applyAlignment="1">
      <alignment horizontal="center" vertical="center"/>
    </xf>
    <xf numFmtId="165" fontId="0" fillId="8" borderId="7" xfId="0" applyNumberFormat="1" applyFont="1" applyFill="1" applyBorder="1" applyAlignment="1">
      <alignment horizontal="center" vertical="center"/>
    </xf>
    <xf numFmtId="165" fontId="0" fillId="5" borderId="9" xfId="0" applyNumberFormat="1" applyFont="1" applyFill="1" applyBorder="1" applyAlignment="1">
      <alignment horizontal="center" vertical="center"/>
    </xf>
    <xf numFmtId="165" fontId="0" fillId="5" borderId="10" xfId="0" applyNumberFormat="1" applyFont="1" applyFill="1" applyBorder="1" applyAlignment="1">
      <alignment horizontal="center" vertical="center"/>
    </xf>
    <xf numFmtId="165" fontId="0" fillId="5" borderId="8" xfId="0" applyNumberFormat="1" applyFont="1" applyFill="1" applyBorder="1" applyAlignment="1">
      <alignment horizontal="center" vertical="center" wrapText="1"/>
    </xf>
    <xf numFmtId="0" fontId="0" fillId="9" borderId="11" xfId="0" applyFont="1" applyFill="1" applyBorder="1" applyAlignment="1">
      <alignment horizontal="left" vertical="center" wrapText="1"/>
    </xf>
    <xf numFmtId="0" fontId="0" fillId="9" borderId="2" xfId="0" applyFont="1" applyFill="1" applyBorder="1" applyAlignment="1">
      <alignment horizontal="left" vertical="center" wrapText="1"/>
    </xf>
    <xf numFmtId="0" fontId="0" fillId="9" borderId="5" xfId="0" applyFont="1" applyFill="1" applyBorder="1" applyAlignment="1">
      <alignment horizontal="left" vertical="center" wrapText="1"/>
    </xf>
    <xf numFmtId="0" fontId="11" fillId="3" borderId="0" xfId="0" applyFont="1" applyFill="1"/>
    <xf numFmtId="0" fontId="9" fillId="3" borderId="0" xfId="0" applyFont="1" applyFill="1"/>
    <xf numFmtId="0" fontId="0" fillId="3" borderId="0" xfId="0" applyFill="1" applyAlignment="1"/>
    <xf numFmtId="0" fontId="3" fillId="7" borderId="14" xfId="0" applyFont="1" applyFill="1" applyBorder="1" applyAlignment="1">
      <alignment horizontal="center" vertical="center" wrapText="1"/>
    </xf>
    <xf numFmtId="0" fontId="13" fillId="3" borderId="14" xfId="0" applyFont="1" applyFill="1" applyBorder="1" applyAlignment="1">
      <alignment horizontal="center"/>
    </xf>
    <xf numFmtId="164" fontId="12" fillId="3" borderId="14" xfId="2" applyNumberFormat="1" applyFont="1" applyFill="1" applyBorder="1" applyAlignment="1">
      <alignment horizontal="center" vertical="center" wrapText="1"/>
    </xf>
    <xf numFmtId="9" fontId="14" fillId="3" borderId="14" xfId="0" applyNumberFormat="1" applyFont="1" applyFill="1" applyBorder="1" applyAlignment="1">
      <alignment horizontal="center"/>
    </xf>
    <xf numFmtId="165" fontId="13" fillId="3" borderId="14" xfId="0" applyNumberFormat="1" applyFont="1" applyFill="1" applyBorder="1" applyAlignment="1" applyProtection="1">
      <alignment horizontal="center"/>
      <protection locked="0"/>
    </xf>
    <xf numFmtId="165" fontId="16" fillId="3" borderId="14" xfId="0" applyNumberFormat="1" applyFont="1" applyFill="1" applyBorder="1" applyAlignment="1">
      <alignment horizontal="center"/>
    </xf>
    <xf numFmtId="164" fontId="14" fillId="3" borderId="14" xfId="0" applyNumberFormat="1" applyFont="1" applyFill="1" applyBorder="1" applyAlignment="1">
      <alignment horizontal="center"/>
    </xf>
    <xf numFmtId="9" fontId="15" fillId="3" borderId="14" xfId="3" applyFont="1" applyFill="1" applyBorder="1" applyAlignment="1">
      <alignment horizontal="center"/>
    </xf>
    <xf numFmtId="165" fontId="14" fillId="3" borderId="14" xfId="0" applyNumberFormat="1" applyFont="1" applyFill="1" applyBorder="1" applyAlignment="1">
      <alignment horizontal="center"/>
    </xf>
    <xf numFmtId="0" fontId="13" fillId="6" borderId="14" xfId="0" applyFont="1" applyFill="1" applyBorder="1" applyAlignment="1">
      <alignment horizontal="center"/>
    </xf>
    <xf numFmtId="164" fontId="12" fillId="6" borderId="14" xfId="2" applyNumberFormat="1" applyFont="1" applyFill="1" applyBorder="1" applyAlignment="1">
      <alignment horizontal="center" vertical="center" wrapText="1"/>
    </xf>
    <xf numFmtId="164" fontId="14" fillId="6" borderId="14" xfId="0" applyNumberFormat="1" applyFont="1" applyFill="1" applyBorder="1" applyAlignment="1">
      <alignment horizontal="center"/>
    </xf>
    <xf numFmtId="9" fontId="14" fillId="6" borderId="14" xfId="0" applyNumberFormat="1" applyFont="1" applyFill="1" applyBorder="1" applyAlignment="1">
      <alignment horizontal="center"/>
    </xf>
    <xf numFmtId="0" fontId="14" fillId="3" borderId="14" xfId="0" applyFont="1" applyFill="1" applyBorder="1"/>
    <xf numFmtId="9" fontId="17" fillId="3" borderId="14" xfId="3" applyFont="1" applyFill="1" applyBorder="1" applyAlignment="1">
      <alignment horizontal="center"/>
    </xf>
    <xf numFmtId="0" fontId="14" fillId="3" borderId="14" xfId="0" applyFont="1" applyFill="1" applyBorder="1" applyAlignment="1">
      <alignment horizontal="center"/>
    </xf>
    <xf numFmtId="0" fontId="14" fillId="6" borderId="14" xfId="0" applyFont="1" applyFill="1" applyBorder="1" applyAlignment="1">
      <alignment horizontal="center"/>
    </xf>
    <xf numFmtId="164" fontId="14" fillId="6" borderId="14" xfId="2" applyNumberFormat="1" applyFont="1" applyFill="1" applyBorder="1" applyAlignment="1">
      <alignment horizontal="center" vertical="center" wrapText="1"/>
    </xf>
    <xf numFmtId="165" fontId="0" fillId="10" borderId="13" xfId="0" applyNumberFormat="1" applyFont="1" applyFill="1" applyBorder="1" applyAlignment="1">
      <alignment horizontal="center" vertical="center"/>
    </xf>
    <xf numFmtId="165" fontId="0" fillId="10" borderId="4" xfId="0" applyNumberFormat="1" applyFont="1" applyFill="1" applyBorder="1" applyAlignment="1">
      <alignment horizontal="center" vertical="center"/>
    </xf>
    <xf numFmtId="165" fontId="0" fillId="10" borderId="7" xfId="0" applyNumberFormat="1" applyFont="1" applyFill="1" applyBorder="1" applyAlignment="1">
      <alignment horizontal="center" vertical="center"/>
    </xf>
    <xf numFmtId="0" fontId="8" fillId="11" borderId="0" xfId="0" applyFont="1" applyFill="1" applyBorder="1" applyAlignment="1" applyProtection="1">
      <alignment horizontal="center" vertical="top" wrapText="1"/>
      <protection locked="0"/>
    </xf>
    <xf numFmtId="0" fontId="0" fillId="3" borderId="0" xfId="0" applyFill="1" applyAlignment="1">
      <alignment vertical="center"/>
    </xf>
    <xf numFmtId="0" fontId="6" fillId="3" borderId="0" xfId="0" applyFont="1" applyFill="1" applyAlignment="1">
      <alignment vertical="center"/>
    </xf>
    <xf numFmtId="0" fontId="4" fillId="3" borderId="14" xfId="0" applyFont="1" applyFill="1" applyBorder="1" applyAlignment="1">
      <alignment horizontal="center" vertical="center"/>
    </xf>
    <xf numFmtId="167" fontId="19" fillId="6" borderId="14" xfId="4" applyNumberFormat="1" applyFont="1" applyFill="1" applyBorder="1" applyAlignment="1">
      <alignment horizontal="left" vertical="center" indent="1"/>
    </xf>
    <xf numFmtId="0" fontId="6" fillId="0" borderId="0" xfId="0" applyFont="1" applyFill="1"/>
    <xf numFmtId="4" fontId="6" fillId="0" borderId="0" xfId="0" applyNumberFormat="1" applyFont="1" applyFill="1"/>
    <xf numFmtId="0" fontId="22" fillId="3" borderId="0" xfId="0" applyFont="1" applyFill="1" applyAlignment="1">
      <alignment horizontal="left" vertical="center"/>
    </xf>
    <xf numFmtId="0" fontId="23" fillId="3" borderId="0" xfId="0" applyFont="1" applyFill="1"/>
    <xf numFmtId="0" fontId="25" fillId="12" borderId="14" xfId="0" applyFont="1" applyFill="1" applyBorder="1" applyAlignment="1">
      <alignment horizontal="center" vertical="center" wrapText="1"/>
    </xf>
    <xf numFmtId="0" fontId="27" fillId="3" borderId="0" xfId="0" applyFont="1" applyFill="1"/>
    <xf numFmtId="0" fontId="28" fillId="3" borderId="0" xfId="0" applyFont="1" applyFill="1"/>
    <xf numFmtId="168" fontId="26" fillId="6" borderId="14" xfId="6" applyNumberFormat="1" applyFont="1" applyFill="1" applyBorder="1" applyAlignment="1">
      <alignment horizontal="right" vertical="center" indent="1"/>
    </xf>
    <xf numFmtId="0" fontId="26" fillId="6" borderId="14" xfId="6" applyNumberFormat="1" applyFont="1" applyFill="1" applyBorder="1" applyAlignment="1">
      <alignment horizontal="left" vertical="center" indent="1"/>
    </xf>
    <xf numFmtId="0" fontId="0" fillId="0" borderId="0" xfId="0" applyFill="1" applyBorder="1" applyAlignment="1">
      <alignment vertical="center"/>
    </xf>
    <xf numFmtId="0" fontId="26" fillId="0" borderId="19" xfId="6" applyNumberFormat="1" applyFont="1" applyFill="1" applyBorder="1" applyAlignment="1">
      <alignment horizontal="left" vertical="center" indent="1"/>
    </xf>
    <xf numFmtId="168" fontId="30" fillId="3" borderId="14" xfId="6" applyNumberFormat="1" applyFont="1" applyFill="1" applyBorder="1" applyAlignment="1">
      <alignment horizontal="right" vertical="center" indent="1"/>
    </xf>
    <xf numFmtId="168" fontId="30" fillId="0" borderId="19" xfId="6" applyNumberFormat="1" applyFont="1" applyFill="1" applyBorder="1" applyAlignment="1">
      <alignment horizontal="right" vertical="center" indent="1"/>
    </xf>
    <xf numFmtId="9" fontId="30" fillId="0" borderId="19" xfId="3" applyFont="1" applyFill="1" applyBorder="1" applyAlignment="1">
      <alignment horizontal="right" vertical="center" indent="1"/>
    </xf>
    <xf numFmtId="9" fontId="30" fillId="3" borderId="14" xfId="3" applyNumberFormat="1" applyFont="1" applyFill="1" applyBorder="1" applyAlignment="1">
      <alignment horizontal="right" vertical="center" indent="1"/>
    </xf>
    <xf numFmtId="170" fontId="31" fillId="12" borderId="14" xfId="3" applyNumberFormat="1" applyFont="1" applyFill="1" applyBorder="1" applyAlignment="1">
      <alignment horizontal="center" vertical="center"/>
    </xf>
    <xf numFmtId="168" fontId="30" fillId="5" borderId="14" xfId="6" applyNumberFormat="1" applyFont="1" applyFill="1" applyBorder="1" applyAlignment="1">
      <alignment horizontal="right" vertical="center" indent="1"/>
    </xf>
    <xf numFmtId="9" fontId="30" fillId="5" borderId="14" xfId="3" applyFont="1" applyFill="1" applyBorder="1" applyAlignment="1">
      <alignment horizontal="right" vertical="center" indent="1"/>
    </xf>
    <xf numFmtId="9" fontId="30" fillId="5" borderId="14" xfId="3" applyNumberFormat="1" applyFont="1" applyFill="1" applyBorder="1" applyAlignment="1">
      <alignment horizontal="right" vertical="center" indent="1"/>
    </xf>
    <xf numFmtId="168" fontId="30" fillId="11" borderId="14" xfId="6" applyNumberFormat="1" applyFont="1" applyFill="1" applyBorder="1" applyAlignment="1">
      <alignment horizontal="right" vertical="center" indent="1"/>
    </xf>
    <xf numFmtId="168" fontId="0" fillId="3" borderId="0" xfId="0" applyNumberFormat="1" applyFill="1"/>
    <xf numFmtId="0" fontId="20" fillId="6" borderId="15" xfId="0" applyFont="1" applyFill="1" applyBorder="1" applyAlignment="1">
      <alignment horizontal="left" vertical="center" wrapText="1" indent="1"/>
    </xf>
    <xf numFmtId="0" fontId="20" fillId="6" borderId="16" xfId="0" applyFont="1" applyFill="1" applyBorder="1" applyAlignment="1">
      <alignment horizontal="left" vertical="center" wrapText="1" indent="1"/>
    </xf>
    <xf numFmtId="0" fontId="20" fillId="6" borderId="17" xfId="0" applyFont="1" applyFill="1" applyBorder="1" applyAlignment="1">
      <alignment horizontal="left" vertical="center" wrapText="1" indent="1"/>
    </xf>
    <xf numFmtId="0" fontId="25" fillId="12" borderId="18" xfId="0" applyFont="1" applyFill="1" applyBorder="1" applyAlignment="1">
      <alignment horizontal="center" vertical="center" wrapText="1"/>
    </xf>
    <xf numFmtId="0" fontId="25" fillId="12" borderId="19" xfId="0" applyFont="1" applyFill="1" applyBorder="1" applyAlignment="1">
      <alignment horizontal="center" vertical="center" wrapText="1"/>
    </xf>
    <xf numFmtId="0" fontId="25" fillId="12" borderId="20" xfId="0" applyFont="1" applyFill="1" applyBorder="1" applyAlignment="1">
      <alignment horizontal="center" vertical="center" wrapText="1"/>
    </xf>
    <xf numFmtId="0" fontId="25" fillId="12" borderId="21" xfId="0" applyFont="1" applyFill="1" applyBorder="1" applyAlignment="1">
      <alignment horizontal="center" vertical="center" wrapText="1"/>
    </xf>
    <xf numFmtId="0" fontId="25" fillId="12" borderId="22" xfId="0" applyFont="1" applyFill="1" applyBorder="1" applyAlignment="1">
      <alignment horizontal="center" vertical="center" wrapText="1"/>
    </xf>
    <xf numFmtId="0" fontId="0" fillId="6" borderId="0" xfId="0" applyFill="1" applyAlignment="1" applyProtection="1">
      <alignment horizontal="left" vertical="center" wrapText="1"/>
      <protection locked="0"/>
    </xf>
    <xf numFmtId="0" fontId="0" fillId="6" borderId="0" xfId="0" applyFill="1" applyAlignment="1" applyProtection="1">
      <alignment horizontal="left" vertical="center"/>
      <protection locked="0"/>
    </xf>
    <xf numFmtId="0" fontId="4" fillId="3" borderId="0" xfId="0" applyFont="1" applyFill="1" applyBorder="1" applyAlignment="1" applyProtection="1">
      <alignment horizontal="left" wrapText="1"/>
      <protection locked="0"/>
    </xf>
    <xf numFmtId="0" fontId="0" fillId="6" borderId="0" xfId="0" applyFill="1" applyAlignment="1">
      <alignment horizontal="left" vertical="center" wrapText="1"/>
    </xf>
  </cellXfs>
  <cellStyles count="9">
    <cellStyle name="Incorrecto" xfId="2" builtinId="27"/>
    <cellStyle name="Millares" xfId="6" builtinId="3"/>
    <cellStyle name="Millares 2" xfId="8" xr:uid="{D92FF828-04E6-4D66-A7BD-6B0432373A29}"/>
    <cellStyle name="Moneda" xfId="1" builtinId="4"/>
    <cellStyle name="Moneda 2" xfId="5" xr:uid="{00000000-0005-0000-0000-000030000000}"/>
    <cellStyle name="Moneda 5" xfId="4" xr:uid="{439D0A38-448B-448B-AC9E-9ED4A7944D5E}"/>
    <cellStyle name="Normal" xfId="0" builtinId="0"/>
    <cellStyle name="Normal 2 3" xfId="7" xr:uid="{B8BC1842-2619-4DB9-82FE-4DA163A62BCB}"/>
    <cellStyle name="Porcentaje" xfId="3" builtinId="5"/>
  </cellStyles>
  <dxfs count="0"/>
  <tableStyles count="0" defaultTableStyle="TableStyleMedium2" defaultPivotStyle="PivotStyleLight16"/>
  <colors>
    <mruColors>
      <color rgb="FF1AAFEA"/>
      <color rgb="FFF9F9F9"/>
      <color rgb="FFE6E6E6"/>
      <color rgb="FF2CB5EC"/>
      <color rgb="FF616160"/>
      <color rgb="FF727272"/>
      <color rgb="FF91BCE3"/>
      <color rgb="FFCAECFA"/>
      <color rgb="FFABE1F7"/>
      <color rgb="FF88D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414333357647681"/>
          <c:y val="3.2934915938165346E-2"/>
          <c:w val="0.87113135156512445"/>
          <c:h val="0.82911753049898163"/>
        </c:manualLayout>
      </c:layout>
      <c:barChart>
        <c:barDir val="col"/>
        <c:grouping val="stacked"/>
        <c:varyColors val="0"/>
        <c:ser>
          <c:idx val="7"/>
          <c:order val="1"/>
          <c:tx>
            <c:strRef>
              <c:f>Hoja1!$D$3</c:f>
              <c:strCache>
                <c:ptCount val="1"/>
                <c:pt idx="0">
                  <c:v>Población servida</c:v>
                </c:pt>
              </c:strCache>
            </c:strRef>
          </c:tx>
          <c:spPr>
            <a:solidFill>
              <a:srgbClr val="1AAFE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Hoja1!$B$4:$B$10</c:f>
              <c:numCache>
                <c:formatCode>General</c:formatCode>
                <c:ptCount val="7"/>
                <c:pt idx="0">
                  <c:v>2014</c:v>
                </c:pt>
                <c:pt idx="1">
                  <c:v>2015</c:v>
                </c:pt>
                <c:pt idx="2">
                  <c:v>2016</c:v>
                </c:pt>
                <c:pt idx="3">
                  <c:v>2017</c:v>
                </c:pt>
                <c:pt idx="4">
                  <c:v>2018</c:v>
                </c:pt>
                <c:pt idx="5">
                  <c:v>2019</c:v>
                </c:pt>
                <c:pt idx="6">
                  <c:v>2020</c:v>
                </c:pt>
              </c:numCache>
            </c:numRef>
          </c:cat>
          <c:val>
            <c:numRef>
              <c:f>Hoja1!$D$4:$D$10</c:f>
              <c:numCache>
                <c:formatCode>_-* #,##0\ _€_-;\-* #,##0\ _€_-;_-* "-"??\ _€_-;_-@_-</c:formatCode>
                <c:ptCount val="7"/>
                <c:pt idx="0">
                  <c:v>3258687.7666046843</c:v>
                </c:pt>
                <c:pt idx="1">
                  <c:v>3394985.3618075307</c:v>
                </c:pt>
                <c:pt idx="2">
                  <c:v>3472148.7652715021</c:v>
                </c:pt>
                <c:pt idx="3">
                  <c:v>3573459.0117420093</c:v>
                </c:pt>
                <c:pt idx="4">
                  <c:v>3649934.121691823</c:v>
                </c:pt>
                <c:pt idx="5">
                  <c:v>3706811.4233115558</c:v>
                </c:pt>
                <c:pt idx="6">
                  <c:v>3788591</c:v>
                </c:pt>
              </c:numCache>
            </c:numRef>
          </c:val>
          <c:extLst>
            <c:ext xmlns:c16="http://schemas.microsoft.com/office/drawing/2014/chart" uri="{C3380CC4-5D6E-409C-BE32-E72D297353CC}">
              <c16:uniqueId val="{00000001-B114-4B0B-85C3-E1CF1DB5D851}"/>
            </c:ext>
          </c:extLst>
        </c:ser>
        <c:ser>
          <c:idx val="6"/>
          <c:order val="0"/>
          <c:tx>
            <c:strRef>
              <c:f>Hoja1!$C$3</c:f>
              <c:strCache>
                <c:ptCount val="1"/>
                <c:pt idx="0">
                  <c:v>Por servir</c:v>
                </c:pt>
              </c:strCache>
            </c:strRef>
          </c:tx>
          <c:spPr>
            <a:solidFill>
              <a:schemeClr val="accent1">
                <a:tint val="4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Hoja1!$B$4:$B$10</c:f>
              <c:numCache>
                <c:formatCode>General</c:formatCode>
                <c:ptCount val="7"/>
                <c:pt idx="0">
                  <c:v>2014</c:v>
                </c:pt>
                <c:pt idx="1">
                  <c:v>2015</c:v>
                </c:pt>
                <c:pt idx="2">
                  <c:v>2016</c:v>
                </c:pt>
                <c:pt idx="3">
                  <c:v>2017</c:v>
                </c:pt>
                <c:pt idx="4">
                  <c:v>2018</c:v>
                </c:pt>
                <c:pt idx="5">
                  <c:v>2019</c:v>
                </c:pt>
                <c:pt idx="6">
                  <c:v>2020</c:v>
                </c:pt>
              </c:numCache>
            </c:numRef>
          </c:cat>
          <c:val>
            <c:numRef>
              <c:f>Hoja1!$C$4:$C$10</c:f>
              <c:numCache>
                <c:formatCode>_-* #,##0\ _€_-;\-* #,##0\ _€_-;_-* "-"??\ _€_-;_-@_-</c:formatCode>
                <c:ptCount val="7"/>
                <c:pt idx="0">
                  <c:v>861668.23291763151</c:v>
                </c:pt>
                <c:pt idx="1">
                  <c:v>824895.13379130047</c:v>
                </c:pt>
                <c:pt idx="2">
                  <c:v>794354.23472849792</c:v>
                </c:pt>
                <c:pt idx="3">
                  <c:v>872759.98825798975</c:v>
                </c:pt>
                <c:pt idx="4">
                  <c:v>866463.87830817606</c:v>
                </c:pt>
                <c:pt idx="5">
                  <c:v>860543.49449161347</c:v>
                </c:pt>
                <c:pt idx="6">
                  <c:v>838069.77442324255</c:v>
                </c:pt>
              </c:numCache>
            </c:numRef>
          </c:val>
          <c:extLst>
            <c:ext xmlns:c16="http://schemas.microsoft.com/office/drawing/2014/chart" uri="{C3380CC4-5D6E-409C-BE32-E72D297353CC}">
              <c16:uniqueId val="{00000000-B114-4B0B-85C3-E1CF1DB5D851}"/>
            </c:ext>
          </c:extLst>
        </c:ser>
        <c:ser>
          <c:idx val="0"/>
          <c:order val="2"/>
          <c:tx>
            <c:strRef>
              <c:f>Hoja1!$E$3</c:f>
              <c:strCache>
                <c:ptCount val="1"/>
                <c:pt idx="0">
                  <c:v>% cobert.</c:v>
                </c:pt>
              </c:strCache>
            </c:strRef>
          </c:tx>
          <c:spPr>
            <a:solidFill>
              <a:schemeClr val="accent1">
                <a:shade val="45000"/>
              </a:schemeClr>
            </a:solidFill>
            <a:ln>
              <a:noFill/>
            </a:ln>
            <a:effectLst/>
          </c:spPr>
          <c:invertIfNegative val="0"/>
          <c:dLbls>
            <c:dLbl>
              <c:idx val="3"/>
              <c:layout>
                <c:manualLayout>
                  <c:x val="0"/>
                  <c:y val="0.181792612273700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F6A-47AD-9BA5-F23B80247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Hoja1!$B$4:$B$10</c:f>
              <c:numCache>
                <c:formatCode>General</c:formatCode>
                <c:ptCount val="7"/>
                <c:pt idx="0">
                  <c:v>2014</c:v>
                </c:pt>
                <c:pt idx="1">
                  <c:v>2015</c:v>
                </c:pt>
                <c:pt idx="2">
                  <c:v>2016</c:v>
                </c:pt>
                <c:pt idx="3">
                  <c:v>2017</c:v>
                </c:pt>
                <c:pt idx="4">
                  <c:v>2018</c:v>
                </c:pt>
                <c:pt idx="5">
                  <c:v>2019</c:v>
                </c:pt>
                <c:pt idx="6">
                  <c:v>2020</c:v>
                </c:pt>
              </c:numCache>
            </c:numRef>
          </c:cat>
          <c:val>
            <c:numRef>
              <c:f>Hoja1!$E$4:$E$10</c:f>
              <c:numCache>
                <c:formatCode>0.0%</c:formatCode>
                <c:ptCount val="7"/>
                <c:pt idx="0">
                  <c:v>0.79087529499452791</c:v>
                </c:pt>
                <c:pt idx="1">
                  <c:v>0.80452168381269717</c:v>
                </c:pt>
                <c:pt idx="2">
                  <c:v>0.81381608433686836</c:v>
                </c:pt>
                <c:pt idx="3">
                  <c:v>0.80370737737884934</c:v>
                </c:pt>
                <c:pt idx="4">
                  <c:v>0.80815156717628156</c:v>
                </c:pt>
                <c:pt idx="5">
                  <c:v>0.81158821462783926</c:v>
                </c:pt>
                <c:pt idx="6">
                  <c:v>0.81886076907643701</c:v>
                </c:pt>
              </c:numCache>
            </c:numRef>
          </c:val>
          <c:extLst>
            <c:ext xmlns:c16="http://schemas.microsoft.com/office/drawing/2014/chart" uri="{C3380CC4-5D6E-409C-BE32-E72D297353CC}">
              <c16:uniqueId val="{00000008-EF6A-47AD-9BA5-F23B8024799E}"/>
            </c:ext>
          </c:extLst>
        </c:ser>
        <c:dLbls>
          <c:dLblPos val="ctr"/>
          <c:showLegendKey val="0"/>
          <c:showVal val="1"/>
          <c:showCatName val="0"/>
          <c:showSerName val="0"/>
          <c:showPercent val="0"/>
          <c:showBubbleSize val="0"/>
        </c:dLbls>
        <c:gapWidth val="65"/>
        <c:overlap val="100"/>
        <c:axId val="350785448"/>
        <c:axId val="350786232"/>
        <c:extLst/>
      </c:barChart>
      <c:catAx>
        <c:axId val="35078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crossAx val="350786232"/>
        <c:crosses val="autoZero"/>
        <c:auto val="1"/>
        <c:lblAlgn val="ctr"/>
        <c:lblOffset val="100"/>
        <c:noMultiLvlLbl val="0"/>
      </c:catAx>
      <c:valAx>
        <c:axId val="350786232"/>
        <c:scaling>
          <c:orientation val="minMax"/>
          <c:max val="5000000"/>
          <c:min val="0"/>
        </c:scaling>
        <c:delete val="0"/>
        <c:axPos val="l"/>
        <c:majorGridlines>
          <c:spPr>
            <a:ln w="9525" cap="flat" cmpd="sng" algn="ctr">
              <a:solidFill>
                <a:schemeClr val="bg1">
                  <a:lumMod val="85000"/>
                  <a:alpha val="3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r>
                  <a:rPr lang="es-ES">
                    <a:latin typeface="Arial" panose="020B0604020202020204" pitchFamily="34" charset="0"/>
                    <a:cs typeface="Arial" panose="020B0604020202020204" pitchFamily="34" charset="0"/>
                  </a:rPr>
                  <a:t>Cantidad de soluciones habitacionales</a:t>
                </a:r>
              </a:p>
            </c:rich>
          </c:tx>
          <c:layout>
            <c:manualLayout>
              <c:xMode val="edge"/>
              <c:yMode val="edge"/>
              <c:x val="5.4524481773066402E-3"/>
              <c:y val="0.173982737361282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crossAx val="350785448"/>
        <c:crosses val="autoZero"/>
        <c:crossBetween val="between"/>
        <c:majorUnit val="500000"/>
      </c:valAx>
      <c:spPr>
        <a:noFill/>
        <a:ln>
          <a:noFill/>
        </a:ln>
        <a:effectLst>
          <a:softEdge rad="952500"/>
        </a:effectLst>
      </c:spPr>
    </c:plotArea>
    <c:legend>
      <c:legendPos val="b"/>
      <c:legendEntry>
        <c:idx val="1"/>
        <c:delete val="1"/>
      </c:legendEntry>
      <c:layout>
        <c:manualLayout>
          <c:xMode val="edge"/>
          <c:yMode val="edge"/>
          <c:x val="0.2739773594427472"/>
          <c:y val="0.94785888491322456"/>
          <c:w val="0.24875054561453006"/>
          <c:h val="5.214100416623765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noFill/>
    <a:ln w="9525" cap="flat" cmpd="sng" algn="ctr">
      <a:noFill/>
      <a:round/>
    </a:ln>
    <a:effectLst/>
  </c:spPr>
  <c:txPr>
    <a:bodyPr/>
    <a:lstStyle/>
    <a:p>
      <a:pPr>
        <a:defRPr>
          <a:solidFill>
            <a:schemeClr val="tx1">
              <a:lumMod val="75000"/>
              <a:lumOff val="25000"/>
            </a:schemeClr>
          </a:solidFill>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45942830775166E-2"/>
          <c:y val="3.4069880865831813E-2"/>
          <c:w val="0.8810672805447578"/>
          <c:h val="0.80832976092794528"/>
        </c:manualLayout>
      </c:layout>
      <c:barChart>
        <c:barDir val="col"/>
        <c:grouping val="percentStacked"/>
        <c:varyColors val="0"/>
        <c:ser>
          <c:idx val="2"/>
          <c:order val="0"/>
          <c:tx>
            <c:strRef>
              <c:f>'[1]17.Gráfico'!$B$8</c:f>
              <c:strCache>
                <c:ptCount val="1"/>
                <c:pt idx="0">
                  <c:v>Camino libre</c:v>
                </c:pt>
              </c:strCache>
            </c:strRef>
          </c:tx>
          <c:spPr>
            <a:solidFill>
              <a:srgbClr val="4CB9B2"/>
            </a:solidFill>
          </c:spPr>
          <c:invertIfNegative val="0"/>
          <c:dLbls>
            <c:dLbl>
              <c:idx val="27"/>
              <c:layout>
                <c:manualLayout>
                  <c:x val="2.9939773862598097E-2"/>
                  <c:y val="-0.2881933389672123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04-4718-8C9C-5DD8F1A89B6A}"/>
                </c:ext>
              </c:extLst>
            </c:dLbl>
            <c:spPr>
              <a:noFill/>
              <a:ln>
                <a:noFill/>
              </a:ln>
              <a:effectLst/>
            </c:spPr>
            <c:txPr>
              <a:bodyPr wrap="square" lIns="38100" tIns="19050" rIns="38100" bIns="19050" anchor="ctr">
                <a:spAutoFit/>
              </a:bodyPr>
              <a:lstStyle/>
              <a:p>
                <a:pPr>
                  <a:defRPr sz="1100" b="0">
                    <a:latin typeface="Arial" panose="020B0604020202020204" pitchFamily="34" charset="0"/>
                    <a:cs typeface="Arial" panose="020B0604020202020204" pitchFamily="34" charset="0"/>
                  </a:defRPr>
                </a:pPr>
                <a:endParaRPr lang="es-E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'[1]17.Gráfico'!$C$5:$AD$5</c:f>
              <c:strCache>
                <c:ptCount val="28"/>
                <c:pt idx="0">
                  <c:v>1S 2008</c:v>
                </c:pt>
                <c:pt idx="1">
                  <c:v>2S 2008</c:v>
                </c:pt>
                <c:pt idx="2">
                  <c:v>1S 2009</c:v>
                </c:pt>
                <c:pt idx="3">
                  <c:v>2S 2009</c:v>
                </c:pt>
                <c:pt idx="4">
                  <c:v>1S 2010</c:v>
                </c:pt>
                <c:pt idx="5">
                  <c:v>2S 2010</c:v>
                </c:pt>
                <c:pt idx="6">
                  <c:v>1S 2011</c:v>
                </c:pt>
                <c:pt idx="7">
                  <c:v>2S 2011</c:v>
                </c:pt>
                <c:pt idx="8">
                  <c:v>1S 2012</c:v>
                </c:pt>
                <c:pt idx="9">
                  <c:v>2S 2012</c:v>
                </c:pt>
                <c:pt idx="10">
                  <c:v>1S 2013</c:v>
                </c:pt>
                <c:pt idx="11">
                  <c:v>2S 2013</c:v>
                </c:pt>
                <c:pt idx="12">
                  <c:v>1S 2014</c:v>
                </c:pt>
                <c:pt idx="13">
                  <c:v>2S 2014</c:v>
                </c:pt>
                <c:pt idx="14">
                  <c:v>1S 2015</c:v>
                </c:pt>
                <c:pt idx="15">
                  <c:v>2S 2015</c:v>
                </c:pt>
                <c:pt idx="16">
                  <c:v>1S 2016</c:v>
                </c:pt>
                <c:pt idx="17">
                  <c:v>2S 2016</c:v>
                </c:pt>
                <c:pt idx="18">
                  <c:v>1S 2017</c:v>
                </c:pt>
                <c:pt idx="19">
                  <c:v>2S 2017</c:v>
                </c:pt>
                <c:pt idx="20">
                  <c:v>1S 2018</c:v>
                </c:pt>
                <c:pt idx="21">
                  <c:v>2S 2018</c:v>
                </c:pt>
                <c:pt idx="22">
                  <c:v>1S 2019</c:v>
                </c:pt>
                <c:pt idx="23">
                  <c:v>2S 2019</c:v>
                </c:pt>
                <c:pt idx="24">
                  <c:v>1S 2020</c:v>
                </c:pt>
                <c:pt idx="25">
                  <c:v>2S 2020</c:v>
                </c:pt>
                <c:pt idx="26">
                  <c:v>1S 2021</c:v>
                </c:pt>
                <c:pt idx="27">
                  <c:v>2S 2021</c:v>
                </c:pt>
              </c:strCache>
            </c:strRef>
          </c:cat>
          <c:val>
            <c:numRef>
              <c:f>'[1]17.Gráfico'!$C$8:$AD$8</c:f>
              <c:numCache>
                <c:formatCode>General</c:formatCode>
                <c:ptCount val="28"/>
                <c:pt idx="0">
                  <c:v>0.55116589200814148</c:v>
                </c:pt>
                <c:pt idx="1">
                  <c:v>0.55116589200814148</c:v>
                </c:pt>
                <c:pt idx="2">
                  <c:v>0.55116589200814148</c:v>
                </c:pt>
                <c:pt idx="3">
                  <c:v>0.55116589200814148</c:v>
                </c:pt>
                <c:pt idx="4">
                  <c:v>0.55675677364638843</c:v>
                </c:pt>
                <c:pt idx="5">
                  <c:v>0.55675677364638843</c:v>
                </c:pt>
                <c:pt idx="6">
                  <c:v>0.73809108825247849</c:v>
                </c:pt>
                <c:pt idx="7">
                  <c:v>0.7554253742450342</c:v>
                </c:pt>
                <c:pt idx="8">
                  <c:v>0.84426678109937026</c:v>
                </c:pt>
                <c:pt idx="9">
                  <c:v>0.8644298183649417</c:v>
                </c:pt>
                <c:pt idx="10">
                  <c:v>0.8644298183649417</c:v>
                </c:pt>
                <c:pt idx="11">
                  <c:v>0.88103229915433923</c:v>
                </c:pt>
                <c:pt idx="12">
                  <c:v>0.88203698785566442</c:v>
                </c:pt>
                <c:pt idx="13">
                  <c:v>0.88203698785566442</c:v>
                </c:pt>
                <c:pt idx="14">
                  <c:v>0.88595276206907903</c:v>
                </c:pt>
                <c:pt idx="15">
                  <c:v>0.88595276206907903</c:v>
                </c:pt>
                <c:pt idx="16">
                  <c:v>0.86633493922105553</c:v>
                </c:pt>
                <c:pt idx="17">
                  <c:v>0.86633493922105553</c:v>
                </c:pt>
                <c:pt idx="18">
                  <c:v>0.86834431662370581</c:v>
                </c:pt>
                <c:pt idx="19">
                  <c:v>0.86834431662370581</c:v>
                </c:pt>
                <c:pt idx="20">
                  <c:v>0.86834431662370581</c:v>
                </c:pt>
                <c:pt idx="21">
                  <c:v>0.8693490053250309</c:v>
                </c:pt>
                <c:pt idx="22">
                  <c:v>0.88041544038549979</c:v>
                </c:pt>
                <c:pt idx="23">
                  <c:v>0.88041544038549979</c:v>
                </c:pt>
                <c:pt idx="24">
                  <c:v>0.88543888389212533</c:v>
                </c:pt>
                <c:pt idx="25">
                  <c:v>0.88543888389212533</c:v>
                </c:pt>
                <c:pt idx="26">
                  <c:v>0.88543888389212533</c:v>
                </c:pt>
                <c:pt idx="27">
                  <c:v>0.88543888389212533</c:v>
                </c:pt>
              </c:numCache>
            </c:numRef>
          </c:val>
          <c:extLst>
            <c:ext xmlns:c16="http://schemas.microsoft.com/office/drawing/2014/chart" uri="{C3380CC4-5D6E-409C-BE32-E72D297353CC}">
              <c16:uniqueId val="{00000001-9704-4718-8C9C-5DD8F1A89B6A}"/>
            </c:ext>
          </c:extLst>
        </c:ser>
        <c:ser>
          <c:idx val="1"/>
          <c:order val="1"/>
          <c:tx>
            <c:strRef>
              <c:f>'[1]17.Gráfico'!$B$7</c:f>
              <c:strCache>
                <c:ptCount val="1"/>
                <c:pt idx="0">
                  <c:v>Camino parcialmente obstruido</c:v>
                </c:pt>
              </c:strCache>
            </c:strRef>
          </c:tx>
          <c:spPr>
            <a:solidFill>
              <a:schemeClr val="accent1">
                <a:lumMod val="40000"/>
                <a:lumOff val="60000"/>
                <a:alpha val="75000"/>
              </a:schemeClr>
            </a:solidFill>
          </c:spPr>
          <c:invertIfNegative val="0"/>
          <c:dLbls>
            <c:dLbl>
              <c:idx val="27"/>
              <c:layout>
                <c:manualLayout>
                  <c:x val="2.5626508041577276E-2"/>
                  <c:y val="1.52559262056353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04-4718-8C9C-5DD8F1A89B6A}"/>
                </c:ext>
              </c:extLst>
            </c:dLbl>
            <c:spPr>
              <a:noFill/>
              <a:ln>
                <a:noFill/>
              </a:ln>
              <a:effectLst/>
            </c:spPr>
            <c:txPr>
              <a:bodyPr wrap="square" lIns="38100" tIns="19050" rIns="38100" bIns="19050" anchor="ctr" anchorCtr="0">
                <a:spAutoFit/>
              </a:bodyPr>
              <a:lstStyle/>
              <a:p>
                <a:pPr algn="ctr">
                  <a:defRPr lang="es-ES"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'[1]17.Gráfico'!$C$5:$AD$5</c:f>
              <c:strCache>
                <c:ptCount val="28"/>
                <c:pt idx="0">
                  <c:v>1S 2008</c:v>
                </c:pt>
                <c:pt idx="1">
                  <c:v>2S 2008</c:v>
                </c:pt>
                <c:pt idx="2">
                  <c:v>1S 2009</c:v>
                </c:pt>
                <c:pt idx="3">
                  <c:v>2S 2009</c:v>
                </c:pt>
                <c:pt idx="4">
                  <c:v>1S 2010</c:v>
                </c:pt>
                <c:pt idx="5">
                  <c:v>2S 2010</c:v>
                </c:pt>
                <c:pt idx="6">
                  <c:v>1S 2011</c:v>
                </c:pt>
                <c:pt idx="7">
                  <c:v>2S 2011</c:v>
                </c:pt>
                <c:pt idx="8">
                  <c:v>1S 2012</c:v>
                </c:pt>
                <c:pt idx="9">
                  <c:v>2S 2012</c:v>
                </c:pt>
                <c:pt idx="10">
                  <c:v>1S 2013</c:v>
                </c:pt>
                <c:pt idx="11">
                  <c:v>2S 2013</c:v>
                </c:pt>
                <c:pt idx="12">
                  <c:v>1S 2014</c:v>
                </c:pt>
                <c:pt idx="13">
                  <c:v>2S 2014</c:v>
                </c:pt>
                <c:pt idx="14">
                  <c:v>1S 2015</c:v>
                </c:pt>
                <c:pt idx="15">
                  <c:v>2S 2015</c:v>
                </c:pt>
                <c:pt idx="16">
                  <c:v>1S 2016</c:v>
                </c:pt>
                <c:pt idx="17">
                  <c:v>2S 2016</c:v>
                </c:pt>
                <c:pt idx="18">
                  <c:v>1S 2017</c:v>
                </c:pt>
                <c:pt idx="19">
                  <c:v>2S 2017</c:v>
                </c:pt>
                <c:pt idx="20">
                  <c:v>1S 2018</c:v>
                </c:pt>
                <c:pt idx="21">
                  <c:v>2S 2018</c:v>
                </c:pt>
                <c:pt idx="22">
                  <c:v>1S 2019</c:v>
                </c:pt>
                <c:pt idx="23">
                  <c:v>2S 2019</c:v>
                </c:pt>
                <c:pt idx="24">
                  <c:v>1S 2020</c:v>
                </c:pt>
                <c:pt idx="25">
                  <c:v>2S 2020</c:v>
                </c:pt>
                <c:pt idx="26">
                  <c:v>1S 2021</c:v>
                </c:pt>
                <c:pt idx="27">
                  <c:v>2S 2021</c:v>
                </c:pt>
              </c:strCache>
            </c:strRef>
          </c:cat>
          <c:val>
            <c:numRef>
              <c:f>'[1]17.Gráfico'!$C$7:$AD$7</c:f>
              <c:numCache>
                <c:formatCode>General</c:formatCode>
                <c:ptCount val="28"/>
                <c:pt idx="0">
                  <c:v>5.1358601347942609E-2</c:v>
                </c:pt>
                <c:pt idx="1">
                  <c:v>5.1358601347942609E-2</c:v>
                </c:pt>
                <c:pt idx="2">
                  <c:v>5.1358601347942609E-2</c:v>
                </c:pt>
                <c:pt idx="3">
                  <c:v>5.1358601347942609E-2</c:v>
                </c:pt>
                <c:pt idx="4">
                  <c:v>5.1358601347942609E-2</c:v>
                </c:pt>
                <c:pt idx="5">
                  <c:v>5.1358601347942609E-2</c:v>
                </c:pt>
                <c:pt idx="6">
                  <c:v>3.9745354414890501E-2</c:v>
                </c:pt>
                <c:pt idx="7">
                  <c:v>3.4460822455451554E-2</c:v>
                </c:pt>
                <c:pt idx="8">
                  <c:v>3.4460822455451554E-2</c:v>
                </c:pt>
                <c:pt idx="9">
                  <c:v>3.4460822455451554E-2</c:v>
                </c:pt>
                <c:pt idx="10">
                  <c:v>3.4460822455451554E-2</c:v>
                </c:pt>
                <c:pt idx="11">
                  <c:v>3.8730749436083303E-2</c:v>
                </c:pt>
                <c:pt idx="12">
                  <c:v>3.8730749436083303E-2</c:v>
                </c:pt>
                <c:pt idx="13">
                  <c:v>3.8730749436083303E-2</c:v>
                </c:pt>
                <c:pt idx="14">
                  <c:v>5.6890497712534814E-2</c:v>
                </c:pt>
                <c:pt idx="15">
                  <c:v>5.6890497712534814E-2</c:v>
                </c:pt>
                <c:pt idx="16">
                  <c:v>7.0917438922311421E-2</c:v>
                </c:pt>
                <c:pt idx="17">
                  <c:v>7.0917438922311421E-2</c:v>
                </c:pt>
                <c:pt idx="18">
                  <c:v>6.1247310172057166E-2</c:v>
                </c:pt>
                <c:pt idx="19">
                  <c:v>6.1247310172057166E-2</c:v>
                </c:pt>
                <c:pt idx="20">
                  <c:v>6.4261376276032525E-2</c:v>
                </c:pt>
                <c:pt idx="21">
                  <c:v>6.3256687574707399E-2</c:v>
                </c:pt>
                <c:pt idx="22">
                  <c:v>9.8872902036682836E-2</c:v>
                </c:pt>
                <c:pt idx="23">
                  <c:v>9.8872902036682836E-2</c:v>
                </c:pt>
                <c:pt idx="24">
                  <c:v>9.3849458530057245E-2</c:v>
                </c:pt>
                <c:pt idx="25">
                  <c:v>9.3849458530057245E-2</c:v>
                </c:pt>
                <c:pt idx="26">
                  <c:v>9.3849458530057245E-2</c:v>
                </c:pt>
                <c:pt idx="27">
                  <c:v>9.3849458530057245E-2</c:v>
                </c:pt>
              </c:numCache>
            </c:numRef>
          </c:val>
          <c:extLst>
            <c:ext xmlns:c16="http://schemas.microsoft.com/office/drawing/2014/chart" uri="{C3380CC4-5D6E-409C-BE32-E72D297353CC}">
              <c16:uniqueId val="{00000003-9704-4718-8C9C-5DD8F1A89B6A}"/>
            </c:ext>
          </c:extLst>
        </c:ser>
        <c:ser>
          <c:idx val="0"/>
          <c:order val="2"/>
          <c:tx>
            <c:strRef>
              <c:f>'[1]17.Gráfico'!$B$6</c:f>
              <c:strCache>
                <c:ptCount val="1"/>
                <c:pt idx="0">
                  <c:v>Camino con obstrucciones</c:v>
                </c:pt>
              </c:strCache>
            </c:strRef>
          </c:tx>
          <c:spPr>
            <a:solidFill>
              <a:schemeClr val="bg1">
                <a:lumMod val="75000"/>
                <a:alpha val="75000"/>
              </a:schemeClr>
            </a:solidFill>
          </c:spPr>
          <c:invertIfNegative val="0"/>
          <c:dLbls>
            <c:dLbl>
              <c:idx val="27"/>
              <c:layout>
                <c:manualLayout>
                  <c:x val="2.562277580071153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04-4718-8C9C-5DD8F1A89B6A}"/>
                </c:ext>
              </c:extLst>
            </c:dLbl>
            <c:spPr>
              <a:noFill/>
              <a:ln>
                <a:noFill/>
              </a:ln>
              <a:effectLst/>
            </c:spPr>
            <c:txPr>
              <a:bodyPr wrap="square" lIns="38100" tIns="19050" rIns="38100" bIns="19050" anchor="ctr" anchorCtr="0">
                <a:spAutoFit/>
              </a:bodyPr>
              <a:lstStyle/>
              <a:p>
                <a:pPr algn="ctr">
                  <a:defRPr lang="es-ES"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'[1]17.Gráfico'!$C$5:$AD$5</c:f>
              <c:strCache>
                <c:ptCount val="28"/>
                <c:pt idx="0">
                  <c:v>1S 2008</c:v>
                </c:pt>
                <c:pt idx="1">
                  <c:v>2S 2008</c:v>
                </c:pt>
                <c:pt idx="2">
                  <c:v>1S 2009</c:v>
                </c:pt>
                <c:pt idx="3">
                  <c:v>2S 2009</c:v>
                </c:pt>
                <c:pt idx="4">
                  <c:v>1S 2010</c:v>
                </c:pt>
                <c:pt idx="5">
                  <c:v>2S 2010</c:v>
                </c:pt>
                <c:pt idx="6">
                  <c:v>1S 2011</c:v>
                </c:pt>
                <c:pt idx="7">
                  <c:v>2S 2011</c:v>
                </c:pt>
                <c:pt idx="8">
                  <c:v>1S 2012</c:v>
                </c:pt>
                <c:pt idx="9">
                  <c:v>2S 2012</c:v>
                </c:pt>
                <c:pt idx="10">
                  <c:v>1S 2013</c:v>
                </c:pt>
                <c:pt idx="11">
                  <c:v>2S 2013</c:v>
                </c:pt>
                <c:pt idx="12">
                  <c:v>1S 2014</c:v>
                </c:pt>
                <c:pt idx="13">
                  <c:v>2S 2014</c:v>
                </c:pt>
                <c:pt idx="14">
                  <c:v>1S 2015</c:v>
                </c:pt>
                <c:pt idx="15">
                  <c:v>2S 2015</c:v>
                </c:pt>
                <c:pt idx="16">
                  <c:v>1S 2016</c:v>
                </c:pt>
                <c:pt idx="17">
                  <c:v>2S 2016</c:v>
                </c:pt>
                <c:pt idx="18">
                  <c:v>1S 2017</c:v>
                </c:pt>
                <c:pt idx="19">
                  <c:v>2S 2017</c:v>
                </c:pt>
                <c:pt idx="20">
                  <c:v>1S 2018</c:v>
                </c:pt>
                <c:pt idx="21">
                  <c:v>2S 2018</c:v>
                </c:pt>
                <c:pt idx="22">
                  <c:v>1S 2019</c:v>
                </c:pt>
                <c:pt idx="23">
                  <c:v>2S 2019</c:v>
                </c:pt>
                <c:pt idx="24">
                  <c:v>1S 2020</c:v>
                </c:pt>
                <c:pt idx="25">
                  <c:v>2S 2020</c:v>
                </c:pt>
                <c:pt idx="26">
                  <c:v>1S 2021</c:v>
                </c:pt>
                <c:pt idx="27">
                  <c:v>2S 2021</c:v>
                </c:pt>
              </c:strCache>
            </c:strRef>
          </c:cat>
          <c:val>
            <c:numRef>
              <c:f>'[1]17.Gráfico'!$C$6:$AD$6</c:f>
              <c:numCache>
                <c:formatCode>General</c:formatCode>
                <c:ptCount val="28"/>
                <c:pt idx="0">
                  <c:v>0.39747550664391595</c:v>
                </c:pt>
                <c:pt idx="1">
                  <c:v>0.39747550664391595</c:v>
                </c:pt>
                <c:pt idx="2">
                  <c:v>0.39747550664391595</c:v>
                </c:pt>
                <c:pt idx="3">
                  <c:v>0.39747550664391595</c:v>
                </c:pt>
                <c:pt idx="4">
                  <c:v>0.39188462500566895</c:v>
                </c:pt>
                <c:pt idx="5">
                  <c:v>0.39188462500566895</c:v>
                </c:pt>
                <c:pt idx="6">
                  <c:v>0.22216355733263105</c:v>
                </c:pt>
                <c:pt idx="7">
                  <c:v>0.21011380329951426</c:v>
                </c:pt>
                <c:pt idx="8">
                  <c:v>0.12127239644517829</c:v>
                </c:pt>
                <c:pt idx="9">
                  <c:v>0.10110935917960658</c:v>
                </c:pt>
                <c:pt idx="10">
                  <c:v>0.10110935917960658</c:v>
                </c:pt>
                <c:pt idx="11">
                  <c:v>8.0236951409577248E-2</c:v>
                </c:pt>
                <c:pt idx="12">
                  <c:v>7.9232262708252121E-2</c:v>
                </c:pt>
                <c:pt idx="13">
                  <c:v>7.9232262708252121E-2</c:v>
                </c:pt>
                <c:pt idx="14">
                  <c:v>5.7156740218385967E-2</c:v>
                </c:pt>
                <c:pt idx="15">
                  <c:v>5.7156740218385967E-2</c:v>
                </c:pt>
                <c:pt idx="16">
                  <c:v>6.2747621856632976E-2</c:v>
                </c:pt>
                <c:pt idx="17">
                  <c:v>6.2747621856632976E-2</c:v>
                </c:pt>
                <c:pt idx="18">
                  <c:v>7.0408373204236985E-2</c:v>
                </c:pt>
                <c:pt idx="19">
                  <c:v>7.0408373204236985E-2</c:v>
                </c:pt>
                <c:pt idx="20">
                  <c:v>6.7394307100261633E-2</c:v>
                </c:pt>
                <c:pt idx="21">
                  <c:v>6.7394307100261633E-2</c:v>
                </c:pt>
                <c:pt idx="22">
                  <c:v>2.0711657577817309E-2</c:v>
                </c:pt>
                <c:pt idx="23">
                  <c:v>2.0711657577817309E-2</c:v>
                </c:pt>
                <c:pt idx="24">
                  <c:v>2.0711657577817309E-2</c:v>
                </c:pt>
                <c:pt idx="25">
                  <c:v>2.0711657577817309E-2</c:v>
                </c:pt>
                <c:pt idx="26">
                  <c:v>2.0711657577817309E-2</c:v>
                </c:pt>
                <c:pt idx="27">
                  <c:v>2.0711657577817309E-2</c:v>
                </c:pt>
              </c:numCache>
            </c:numRef>
          </c:val>
          <c:extLst>
            <c:ext xmlns:c16="http://schemas.microsoft.com/office/drawing/2014/chart" uri="{C3380CC4-5D6E-409C-BE32-E72D297353CC}">
              <c16:uniqueId val="{00000005-9704-4718-8C9C-5DD8F1A89B6A}"/>
            </c:ext>
          </c:extLst>
        </c:ser>
        <c:dLbls>
          <c:showLegendKey val="0"/>
          <c:showVal val="0"/>
          <c:showCatName val="0"/>
          <c:showSerName val="0"/>
          <c:showPercent val="0"/>
          <c:showBubbleSize val="0"/>
        </c:dLbls>
        <c:gapWidth val="75"/>
        <c:overlap val="100"/>
        <c:axId val="852837168"/>
        <c:axId val="759762016"/>
      </c:barChart>
      <c:catAx>
        <c:axId val="852837168"/>
        <c:scaling>
          <c:orientation val="minMax"/>
        </c:scaling>
        <c:delete val="0"/>
        <c:axPos val="b"/>
        <c:numFmt formatCode="General" sourceLinked="1"/>
        <c:majorTickMark val="out"/>
        <c:minorTickMark val="none"/>
        <c:tickLblPos val="nextTo"/>
        <c:txPr>
          <a:bodyPr/>
          <a:lstStyle/>
          <a:p>
            <a:pPr>
              <a:defRPr sz="850" baseline="0">
                <a:latin typeface="Arial" panose="020B0604020202020204" pitchFamily="34" charset="0"/>
                <a:cs typeface="Arial" panose="020B0604020202020204" pitchFamily="34" charset="0"/>
              </a:defRPr>
            </a:pPr>
            <a:endParaRPr lang="es-ES"/>
          </a:p>
        </c:txPr>
        <c:crossAx val="759762016"/>
        <c:crosses val="autoZero"/>
        <c:auto val="1"/>
        <c:lblAlgn val="ctr"/>
        <c:lblOffset val="100"/>
        <c:noMultiLvlLbl val="0"/>
      </c:catAx>
      <c:valAx>
        <c:axId val="759762016"/>
        <c:scaling>
          <c:orientation val="minMax"/>
          <c:max val="1"/>
        </c:scaling>
        <c:delete val="0"/>
        <c:axPos val="l"/>
        <c:majorGridlines>
          <c:spPr>
            <a:ln w="9525">
              <a:solidFill>
                <a:schemeClr val="bg1">
                  <a:lumMod val="85000"/>
                  <a:alpha val="35000"/>
                </a:schemeClr>
              </a:solidFill>
            </a:ln>
          </c:spPr>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s-ES"/>
          </a:p>
        </c:txPr>
        <c:crossAx val="852837168"/>
        <c:crosses val="autoZero"/>
        <c:crossBetween val="between"/>
      </c:valAx>
    </c:plotArea>
    <c:legend>
      <c:legendPos val="b"/>
      <c:layout>
        <c:manualLayout>
          <c:xMode val="edge"/>
          <c:yMode val="edge"/>
          <c:x val="0.20706189747875806"/>
          <c:y val="0.93871874133432354"/>
          <c:w val="0.58603282651675304"/>
          <c:h val="5.2088210776702108E-2"/>
        </c:manualLayout>
      </c:layout>
      <c:overlay val="0"/>
      <c:txPr>
        <a:bodyPr/>
        <a:lstStyle/>
        <a:p>
          <a:pPr>
            <a:defRPr>
              <a:latin typeface="Arial" panose="020B0604020202020204" pitchFamily="34" charset="0"/>
              <a:cs typeface="Arial" panose="020B0604020202020204" pitchFamily="34" charset="0"/>
            </a:defRPr>
          </a:pPr>
          <a:endParaRPr lang="es-ES"/>
        </a:p>
      </c:txPr>
    </c:legend>
    <c:plotVisOnly val="1"/>
    <c:dispBlanksAs val="gap"/>
    <c:showDLblsOverMax val="0"/>
  </c:chart>
  <c:spPr>
    <a:noFill/>
    <a:ln>
      <a:noFill/>
    </a:ln>
  </c:spPr>
  <c:txPr>
    <a:bodyPr/>
    <a:lstStyle/>
    <a:p>
      <a:pPr>
        <a:defRPr>
          <a:solidFill>
            <a:schemeClr val="tx1">
              <a:lumMod val="75000"/>
              <a:lumOff val="25000"/>
            </a:schemeClr>
          </a:solidFill>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1"/>
          <c:order val="1"/>
          <c:tx>
            <c:strRef>
              <c:f>'19.Datos (viejo)'!$C$5</c:f>
              <c:strCache>
                <c:ptCount val="1"/>
                <c:pt idx="0">
                  <c:v>Nación </c:v>
                </c:pt>
              </c:strCache>
            </c:strRef>
          </c:tx>
          <c:spPr>
            <a:solidFill>
              <a:schemeClr val="accent1">
                <a:lumMod val="50000"/>
                <a:alpha val="90000"/>
              </a:schemeClr>
            </a:solidFill>
            <a:ln>
              <a:noFill/>
            </a:ln>
            <a:effectLst>
              <a:softEdge rad="0"/>
            </a:effectLst>
          </c:spPr>
          <c:invertIfNegative val="0"/>
          <c:cat>
            <c:numRef>
              <c:f>'19.Datos (viejo)'!$B$6:$B$33</c:f>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f>'19.Datos (viejo)'!$C$6:$C$33</c:f>
              <c:numCache>
                <c:formatCode>0%</c:formatCode>
                <c:ptCount val="28"/>
                <c:pt idx="0" formatCode="&quot;$&quot;\ #,##0">
                  <c:v>4324806488</c:v>
                </c:pt>
                <c:pt idx="2" formatCode="&quot;$&quot;\ #,##0">
                  <c:v>4469682022</c:v>
                </c:pt>
                <c:pt idx="4" formatCode="&quot;$&quot;\ #,##0">
                  <c:v>4739215933</c:v>
                </c:pt>
                <c:pt idx="6" formatCode="&quot;$&quot;\ #,##0">
                  <c:v>3395070912</c:v>
                </c:pt>
                <c:pt idx="8" formatCode="&quot;$&quot;\ #,##0">
                  <c:v>5823365945.5998611</c:v>
                </c:pt>
                <c:pt idx="11" formatCode="&quot;$&quot;\ #,##0">
                  <c:v>5812115424.71</c:v>
                </c:pt>
                <c:pt idx="14" formatCode="&quot;$&quot;\ #,##0">
                  <c:v>8152019660.9564285</c:v>
                </c:pt>
                <c:pt idx="17" formatCode="&quot;$&quot;\ #,##0">
                  <c:v>12374967501.471041</c:v>
                </c:pt>
                <c:pt idx="20" formatCode="&quot;$&quot;\ #,##0">
                  <c:v>22749143122.512077</c:v>
                </c:pt>
                <c:pt idx="23" formatCode="&quot;$&quot;\ #,##0">
                  <c:v>27400138734</c:v>
                </c:pt>
              </c:numCache>
            </c:numRef>
          </c:val>
          <c:extLst>
            <c:ext xmlns:c16="http://schemas.microsoft.com/office/drawing/2014/chart" uri="{C3380CC4-5D6E-409C-BE32-E72D297353CC}">
              <c16:uniqueId val="{00000000-2637-455F-8126-E18E5A3CF01E}"/>
            </c:ext>
          </c:extLst>
        </c:ser>
        <c:ser>
          <c:idx val="2"/>
          <c:order val="2"/>
          <c:tx>
            <c:strRef>
              <c:f>'19.Datos (viejo)'!$D$5</c:f>
              <c:strCache>
                <c:ptCount val="1"/>
                <c:pt idx="0">
                  <c:v>Provincia</c:v>
                </c:pt>
              </c:strCache>
            </c:strRef>
          </c:tx>
          <c:spPr>
            <a:solidFill>
              <a:schemeClr val="accent1">
                <a:lumMod val="75000"/>
                <a:alpha val="90000"/>
              </a:schemeClr>
            </a:solidFill>
            <a:ln>
              <a:noFill/>
            </a:ln>
            <a:effectLst/>
          </c:spPr>
          <c:invertIfNegative val="0"/>
          <c:cat>
            <c:numRef>
              <c:f>'19.Datos (viejo)'!$B$6:$B$33</c:f>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f>'19.Datos (viejo)'!$D$6:$D$33</c:f>
              <c:numCache>
                <c:formatCode>0%</c:formatCode>
                <c:ptCount val="28"/>
                <c:pt idx="0" formatCode="&quot;$&quot;\ #,##0">
                  <c:v>413866667</c:v>
                </c:pt>
                <c:pt idx="2" formatCode="&quot;$&quot;\ #,##0">
                  <c:v>287629841</c:v>
                </c:pt>
                <c:pt idx="4" formatCode="&quot;$&quot;\ #,##0">
                  <c:v>675354324</c:v>
                </c:pt>
                <c:pt idx="6" formatCode="&quot;$&quot;\ #,##0">
                  <c:v>524389851</c:v>
                </c:pt>
                <c:pt idx="8" formatCode="&quot;$&quot;\ #,##0">
                  <c:v>536742044</c:v>
                </c:pt>
                <c:pt idx="11" formatCode="&quot;$&quot;\ #,##0">
                  <c:v>658443588</c:v>
                </c:pt>
                <c:pt idx="14" formatCode="&quot;$&quot;\ #,##0">
                  <c:v>691679149</c:v>
                </c:pt>
                <c:pt idx="17" formatCode="&quot;$&quot;\ #,##0">
                  <c:v>3029180782</c:v>
                </c:pt>
                <c:pt idx="20" formatCode="&quot;$&quot;\ #,##0">
                  <c:v>2615064762.0079999</c:v>
                </c:pt>
                <c:pt idx="23" formatCode="&quot;$&quot;\ #,##0">
                  <c:v>1562544362</c:v>
                </c:pt>
              </c:numCache>
            </c:numRef>
          </c:val>
          <c:extLst>
            <c:ext xmlns:c16="http://schemas.microsoft.com/office/drawing/2014/chart" uri="{C3380CC4-5D6E-409C-BE32-E72D297353CC}">
              <c16:uniqueId val="{00000001-2637-455F-8126-E18E5A3CF01E}"/>
            </c:ext>
          </c:extLst>
        </c:ser>
        <c:ser>
          <c:idx val="3"/>
          <c:order val="3"/>
          <c:tx>
            <c:strRef>
              <c:f>'19.Datos (viejo)'!$E$5</c:f>
              <c:strCache>
                <c:ptCount val="1"/>
                <c:pt idx="0">
                  <c:v>CABA</c:v>
                </c:pt>
              </c:strCache>
            </c:strRef>
          </c:tx>
          <c:spPr>
            <a:solidFill>
              <a:schemeClr val="accent1">
                <a:lumMod val="60000"/>
                <a:lumOff val="40000"/>
              </a:schemeClr>
            </a:solidFill>
            <a:ln>
              <a:noFill/>
            </a:ln>
            <a:effectLst/>
          </c:spPr>
          <c:invertIfNegative val="0"/>
          <c:cat>
            <c:numRef>
              <c:f>'19.Datos (viejo)'!$B$6:$B$33</c:f>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f>'19.Datos (viejo)'!$E$6:$E$33</c:f>
              <c:numCache>
                <c:formatCode>0%</c:formatCode>
                <c:ptCount val="28"/>
                <c:pt idx="0" formatCode="&quot;$&quot;\ #,##0">
                  <c:v>1384656247.4609129</c:v>
                </c:pt>
                <c:pt idx="2" formatCode="&quot;$&quot;\ #,##0">
                  <c:v>567221212</c:v>
                </c:pt>
                <c:pt idx="4" formatCode="&quot;$&quot;\ #,##0">
                  <c:v>496502461</c:v>
                </c:pt>
                <c:pt idx="6" formatCode="&quot;$&quot;\ #,##0">
                  <c:v>608409199</c:v>
                </c:pt>
                <c:pt idx="8" formatCode="&quot;$&quot;\ #,##0">
                  <c:v>603775363.23000002</c:v>
                </c:pt>
                <c:pt idx="11" formatCode="&quot;$&quot;\ #,##0">
                  <c:v>685062654</c:v>
                </c:pt>
                <c:pt idx="14" formatCode="&quot;$&quot;\ #,##0">
                  <c:v>534860758</c:v>
                </c:pt>
                <c:pt idx="17" formatCode="&quot;$&quot;\ #,##0">
                  <c:v>1925921334.95</c:v>
                </c:pt>
                <c:pt idx="20" formatCode="&quot;$&quot;\ #,##0">
                  <c:v>1886641156.75</c:v>
                </c:pt>
                <c:pt idx="23" formatCode="&quot;$&quot;\ #,##0">
                  <c:v>1994084199</c:v>
                </c:pt>
              </c:numCache>
            </c:numRef>
          </c:val>
          <c:extLst>
            <c:ext xmlns:c16="http://schemas.microsoft.com/office/drawing/2014/chart" uri="{C3380CC4-5D6E-409C-BE32-E72D297353CC}">
              <c16:uniqueId val="{00000002-2637-455F-8126-E18E5A3CF01E}"/>
            </c:ext>
          </c:extLst>
        </c:ser>
        <c:ser>
          <c:idx val="4"/>
          <c:order val="4"/>
          <c:tx>
            <c:strRef>
              <c:f>'19.Datos (viejo)'!$F$5</c:f>
              <c:strCache>
                <c:ptCount val="1"/>
                <c:pt idx="0">
                  <c:v>ACUMAR</c:v>
                </c:pt>
              </c:strCache>
            </c:strRef>
          </c:tx>
          <c:spPr>
            <a:solidFill>
              <a:schemeClr val="accent1">
                <a:lumMod val="40000"/>
                <a:lumOff val="60000"/>
              </a:schemeClr>
            </a:solidFill>
            <a:ln>
              <a:noFill/>
            </a:ln>
            <a:effectLst/>
          </c:spPr>
          <c:invertIfNegative val="0"/>
          <c:cat>
            <c:numRef>
              <c:f>'19.Datos (viejo)'!$B$6:$B$33</c:f>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f>'19.Datos (viejo)'!$F$6:$F$33</c:f>
              <c:numCache>
                <c:formatCode>0%</c:formatCode>
                <c:ptCount val="28"/>
                <c:pt idx="0" formatCode="&quot;$&quot;\ #,##0">
                  <c:v>23201360</c:v>
                </c:pt>
                <c:pt idx="2" formatCode="&quot;$&quot;\ #,##0">
                  <c:v>390338835</c:v>
                </c:pt>
                <c:pt idx="4" formatCode="&quot;$&quot;\ #,##0">
                  <c:v>652444252</c:v>
                </c:pt>
                <c:pt idx="6" formatCode="&quot;$&quot;\ #,##0">
                  <c:v>596541052</c:v>
                </c:pt>
                <c:pt idx="8" formatCode="&quot;$&quot;\ #,##0">
                  <c:v>691971020.9000001</c:v>
                </c:pt>
                <c:pt idx="11" formatCode="&quot;$&quot;\ #,##0">
                  <c:v>762946272.90999997</c:v>
                </c:pt>
                <c:pt idx="14" formatCode="&quot;$&quot;\ #,##0">
                  <c:v>1259939514.8</c:v>
                </c:pt>
                <c:pt idx="17" formatCode="&quot;$&quot;\ #,##0">
                  <c:v>1489082140.4376063</c:v>
                </c:pt>
                <c:pt idx="20" formatCode="&quot;$&quot;\ #,##0">
                  <c:v>1525655298</c:v>
                </c:pt>
                <c:pt idx="23" formatCode="&quot;$&quot;\ #,##0">
                  <c:v>1089820000</c:v>
                </c:pt>
              </c:numCache>
            </c:numRef>
          </c:val>
          <c:extLst>
            <c:ext xmlns:c16="http://schemas.microsoft.com/office/drawing/2014/chart" uri="{C3380CC4-5D6E-409C-BE32-E72D297353CC}">
              <c16:uniqueId val="{00000003-2637-455F-8126-E18E5A3CF01E}"/>
            </c:ext>
          </c:extLst>
        </c:ser>
        <c:ser>
          <c:idx val="5"/>
          <c:order val="5"/>
          <c:tx>
            <c:strRef>
              <c:f>'19.Datos (viejo)'!$H$5</c:f>
              <c:strCache>
                <c:ptCount val="1"/>
                <c:pt idx="0">
                  <c:v>Presupuesto Ejecutado Total</c:v>
                </c:pt>
              </c:strCache>
            </c:strRef>
          </c:tx>
          <c:spPr>
            <a:solidFill>
              <a:schemeClr val="tx1">
                <a:lumMod val="50000"/>
                <a:lumOff val="50000"/>
                <a:alpha val="55000"/>
              </a:schemeClr>
            </a:solidFill>
            <a:ln>
              <a:noFill/>
            </a:ln>
            <a:effectLst/>
          </c:spPr>
          <c:invertIfNegative val="0"/>
          <c:dLbls>
            <c:dLbl>
              <c:idx val="1"/>
              <c:tx>
                <c:rich>
                  <a:bodyPr/>
                  <a:lstStyle/>
                  <a:p>
                    <a:r>
                      <a:rPr lang="en-US"/>
                      <a:t>55</a:t>
                    </a:r>
                    <a:r>
                      <a:rPr lang="en-US" baseline="0"/>
                      <a:t>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E5-4F9A-B28E-ECDB800A49D9}"/>
                </c:ext>
              </c:extLst>
            </c:dLbl>
            <c:dLbl>
              <c:idx val="3"/>
              <c:tx>
                <c:rich>
                  <a:bodyPr/>
                  <a:lstStyle/>
                  <a:p>
                    <a:r>
                      <a:rPr lang="en-US"/>
                      <a:t>88%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E5-4F9A-B28E-ECDB800A49D9}"/>
                </c:ext>
              </c:extLst>
            </c:dLbl>
            <c:dLbl>
              <c:idx val="5"/>
              <c:tx>
                <c:rich>
                  <a:bodyPr/>
                  <a:lstStyle/>
                  <a:p>
                    <a:r>
                      <a:rPr lang="en-US"/>
                      <a:t>64</a:t>
                    </a:r>
                    <a:r>
                      <a:rPr lang="en-US" baseline="0"/>
                      <a:t>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37-455F-8126-E18E5A3CF01E}"/>
                </c:ext>
              </c:extLst>
            </c:dLbl>
            <c:dLbl>
              <c:idx val="7"/>
              <c:tx>
                <c:rich>
                  <a:bodyPr/>
                  <a:lstStyle/>
                  <a:p>
                    <a:r>
                      <a:rPr lang="en-US"/>
                      <a:t>98</a:t>
                    </a:r>
                    <a:r>
                      <a:rPr lang="en-US" baseline="0"/>
                      <a:t>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E5-4F9A-B28E-ECDB800A49D9}"/>
                </c:ext>
              </c:extLst>
            </c:dLbl>
            <c:dLbl>
              <c:idx val="9"/>
              <c:tx>
                <c:rich>
                  <a:bodyPr/>
                  <a:lstStyle/>
                  <a:p>
                    <a:r>
                      <a:rPr lang="en-US"/>
                      <a:t>84 %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E5-4F9A-B28E-ECDB800A49D9}"/>
                </c:ext>
              </c:extLst>
            </c:dLbl>
            <c:dLbl>
              <c:idx val="12"/>
              <c:tx>
                <c:rich>
                  <a:bodyPr/>
                  <a:lstStyle/>
                  <a:p>
                    <a:r>
                      <a:rPr lang="en-US"/>
                      <a:t>69 %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E5-4F9A-B28E-ECDB800A49D9}"/>
                </c:ext>
              </c:extLst>
            </c:dLbl>
            <c:dLbl>
              <c:idx val="15"/>
              <c:tx>
                <c:rich>
                  <a:bodyPr/>
                  <a:lstStyle/>
                  <a:p>
                    <a:r>
                      <a:rPr lang="en-US"/>
                      <a:t>94 %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E5-4F9A-B28E-ECDB800A49D9}"/>
                </c:ext>
              </c:extLst>
            </c:dLbl>
            <c:dLbl>
              <c:idx val="18"/>
              <c:tx>
                <c:rich>
                  <a:bodyPr rot="0" spcFirstLastPara="1" vertOverflow="ellipsis" vert="horz" wrap="square" anchor="ctr" anchorCtr="0"/>
                  <a:lstStyle/>
                  <a:p>
                    <a:pPr algn="ctr">
                      <a:defRPr lang="es-ES"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82 %</a:t>
                    </a:r>
                  </a:p>
                </c:rich>
              </c:tx>
              <c:spPr>
                <a:noFill/>
                <a:ln>
                  <a:noFill/>
                </a:ln>
                <a:effectLst/>
              </c:spPr>
              <c:txPr>
                <a:bodyPr rot="0" spcFirstLastPara="1" vertOverflow="ellipsis" vert="horz" wrap="square" anchor="ctr" anchorCtr="0"/>
                <a:lstStyle/>
                <a:p>
                  <a:pPr algn="ctr">
                    <a:defRPr lang="es-ES"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E5-4F9A-B28E-ECDB800A49D9}"/>
                </c:ext>
              </c:extLst>
            </c:dLbl>
            <c:dLbl>
              <c:idx val="21"/>
              <c:tx>
                <c:rich>
                  <a:bodyPr/>
                  <a:lstStyle/>
                  <a:p>
                    <a:r>
                      <a:rPr lang="en-US" baseline="0"/>
                      <a:t>73 %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E5-4F9A-B28E-ECDB800A49D9}"/>
                </c:ext>
              </c:extLst>
            </c:dLbl>
            <c:dLbl>
              <c:idx val="24"/>
              <c:tx>
                <c:rich>
                  <a:bodyPr/>
                  <a:lstStyle/>
                  <a:p>
                    <a:r>
                      <a:rPr lang="en-US"/>
                      <a:t>37 %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E5-4F9A-B28E-ECDB800A49D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'19.Datos (viejo)'!$B$6:$B$33</c:f>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f>'19.Datos (viejo)'!$H$6:$H$30</c:f>
              <c:numCache>
                <c:formatCode>[$$-2C0A]#,##0</c:formatCode>
                <c:ptCount val="25"/>
                <c:pt idx="1">
                  <c:v>3386252670.1140814</c:v>
                </c:pt>
                <c:pt idx="3" formatCode="&quot;$&quot;\ #,##0">
                  <c:v>5038096195.0327816</c:v>
                </c:pt>
                <c:pt idx="5">
                  <c:v>4169949702.3572536</c:v>
                </c:pt>
                <c:pt idx="7">
                  <c:v>5038177314.0175943</c:v>
                </c:pt>
                <c:pt idx="9">
                  <c:v>6446205085.631299</c:v>
                </c:pt>
                <c:pt idx="12">
                  <c:v>5465705493.9720545</c:v>
                </c:pt>
                <c:pt idx="15">
                  <c:v>9291303018.4746094</c:v>
                </c:pt>
                <c:pt idx="18">
                  <c:v>15465161750.15</c:v>
                </c:pt>
                <c:pt idx="21">
                  <c:v>21106376713</c:v>
                </c:pt>
                <c:pt idx="24">
                  <c:v>11863460506</c:v>
                </c:pt>
              </c:numCache>
            </c:numRef>
          </c:val>
          <c:extLst>
            <c:ext xmlns:c16="http://schemas.microsoft.com/office/drawing/2014/chart" uri="{C3380CC4-5D6E-409C-BE32-E72D297353CC}">
              <c16:uniqueId val="{0000000C-2637-455F-8126-E18E5A3CF01E}"/>
            </c:ext>
          </c:extLst>
        </c:ser>
        <c:dLbls>
          <c:showLegendKey val="0"/>
          <c:showVal val="0"/>
          <c:showCatName val="0"/>
          <c:showSerName val="0"/>
          <c:showPercent val="0"/>
          <c:showBubbleSize val="0"/>
        </c:dLbls>
        <c:gapWidth val="3"/>
        <c:overlap val="100"/>
        <c:axId val="346022488"/>
        <c:axId val="348699344"/>
        <c:extLst>
          <c:ext xmlns:c15="http://schemas.microsoft.com/office/drawing/2012/chart" uri="{02D57815-91ED-43cb-92C2-25804820EDAC}">
            <c15:filteredBarSeries>
              <c15:ser>
                <c:idx val="0"/>
                <c:order val="0"/>
                <c:tx>
                  <c:strRef>
                    <c:extLst>
                      <c:ext uri="{02D57815-91ED-43cb-92C2-25804820EDAC}">
                        <c15:formulaRef>
                          <c15:sqref>'19.Datos (viejo)'!$B$5</c15:sqref>
                        </c15:formulaRef>
                      </c:ext>
                    </c:extLst>
                    <c:strCache>
                      <c:ptCount val="1"/>
                      <c:pt idx="0">
                        <c:v>Período</c:v>
                      </c:pt>
                    </c:strCache>
                  </c:strRef>
                </c:tx>
                <c:spPr>
                  <a:solidFill>
                    <a:schemeClr val="accent1">
                      <a:shade val="50000"/>
                    </a:schemeClr>
                  </a:solidFill>
                  <a:ln>
                    <a:noFill/>
                  </a:ln>
                  <a:effectLst/>
                </c:spPr>
                <c:invertIfNegative val="0"/>
                <c:cat>
                  <c:numRef>
                    <c:extLst>
                      <c:ext uri="{02D57815-91ED-43cb-92C2-25804820EDAC}">
                        <c15:formulaRef>
                          <c15:sqref>'19.Datos (viejo)'!$B$6:$B$33</c15:sqref>
                        </c15:formulaRef>
                      </c:ext>
                    </c:extLst>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extLst>
                      <c:ext uri="{02D57815-91ED-43cb-92C2-25804820EDAC}">
                        <c15:formulaRef>
                          <c15:sqref>'19.Datos (viejo)'!$B$6:$B$33</c15:sqref>
                        </c15:formulaRef>
                      </c:ext>
                    </c:extLst>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val>
                <c:extLst>
                  <c:ext xmlns:c16="http://schemas.microsoft.com/office/drawing/2014/chart" uri="{C3380CC4-5D6E-409C-BE32-E72D297353CC}">
                    <c16:uniqueId val="{0000000D-2637-455F-8126-E18E5A3CF01E}"/>
                  </c:ext>
                </c:extLst>
              </c15:ser>
            </c15:filteredBarSeries>
          </c:ext>
        </c:extLst>
      </c:barChart>
      <c:catAx>
        <c:axId val="346022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crossAx val="348699344"/>
        <c:crosses val="autoZero"/>
        <c:auto val="1"/>
        <c:lblAlgn val="ctr"/>
        <c:lblOffset val="100"/>
        <c:noMultiLvlLbl val="0"/>
      </c:catAx>
      <c:valAx>
        <c:axId val="348699344"/>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crossAx val="346022488"/>
        <c:crosses val="autoZero"/>
        <c:crossBetween val="between"/>
        <c:dispUnits>
          <c:builtInUnit val="millions"/>
          <c:dispUnitsLbl>
            <c:layout>
              <c:manualLayout>
                <c:xMode val="edge"/>
                <c:yMode val="edge"/>
                <c:x val="1.5771039280443228E-2"/>
                <c:y val="0.38949764246342949"/>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s-E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noFill/>
    <a:ln w="9525" cap="flat" cmpd="sng" algn="ctr">
      <a:noFill/>
      <a:round/>
    </a:ln>
    <a:effectLst/>
  </c:spPr>
  <c:txPr>
    <a:bodyPr/>
    <a:lstStyle/>
    <a:p>
      <a:pPr>
        <a:defRPr>
          <a:solidFill>
            <a:schemeClr val="tx1">
              <a:lumMod val="75000"/>
              <a:lumOff val="25000"/>
            </a:schemeClr>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12182</xdr:colOff>
      <xdr:row>6</xdr:row>
      <xdr:rowOff>0</xdr:rowOff>
    </xdr:from>
    <xdr:to>
      <xdr:col>9</xdr:col>
      <xdr:colOff>488016</xdr:colOff>
      <xdr:row>28</xdr:row>
      <xdr:rowOff>104776</xdr:rowOff>
    </xdr:to>
    <xdr:pic>
      <xdr:nvPicPr>
        <xdr:cNvPr id="2" name="Imagen 1">
          <a:extLst>
            <a:ext uri="{FF2B5EF4-FFF2-40B4-BE49-F238E27FC236}">
              <a16:creationId xmlns:a16="http://schemas.microsoft.com/office/drawing/2014/main" id="{E3D6CD93-F5B2-4CAB-A8FE-DC461995E98C}"/>
            </a:ext>
          </a:extLst>
        </xdr:cNvPr>
        <xdr:cNvPicPr>
          <a:picLocks noChangeAspect="1"/>
        </xdr:cNvPicPr>
      </xdr:nvPicPr>
      <xdr:blipFill rotWithShape="1">
        <a:blip xmlns:r="http://schemas.openxmlformats.org/officeDocument/2006/relationships" r:embed="rId1"/>
        <a:srcRect l="61091" t="49128" r="12387" b="17064"/>
        <a:stretch/>
      </xdr:blipFill>
      <xdr:spPr>
        <a:xfrm>
          <a:off x="278882" y="1152525"/>
          <a:ext cx="8905459" cy="4295776"/>
        </a:xfrm>
        <a:prstGeom prst="rect">
          <a:avLst/>
        </a:prstGeom>
        <a:ln w="3175">
          <a:solidFill>
            <a:srgbClr val="616160"/>
          </a:solidFill>
        </a:ln>
      </xdr:spPr>
    </xdr:pic>
    <xdr:clientData/>
  </xdr:twoCellAnchor>
  <xdr:twoCellAnchor>
    <xdr:from>
      <xdr:col>1</xdr:col>
      <xdr:colOff>100339</xdr:colOff>
      <xdr:row>6</xdr:row>
      <xdr:rowOff>85725</xdr:rowOff>
    </xdr:from>
    <xdr:to>
      <xdr:col>9</xdr:col>
      <xdr:colOff>326092</xdr:colOff>
      <xdr:row>27</xdr:row>
      <xdr:rowOff>67235</xdr:rowOff>
    </xdr:to>
    <xdr:graphicFrame macro="">
      <xdr:nvGraphicFramePr>
        <xdr:cNvPr id="3" name="Gráfico 2">
          <a:extLst>
            <a:ext uri="{FF2B5EF4-FFF2-40B4-BE49-F238E27FC236}">
              <a16:creationId xmlns:a16="http://schemas.microsoft.com/office/drawing/2014/main" id="{190AF753-104B-4DF0-8E09-266B8C7A0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2</xdr:row>
      <xdr:rowOff>94749</xdr:rowOff>
    </xdr:from>
    <xdr:to>
      <xdr:col>1</xdr:col>
      <xdr:colOff>352926</xdr:colOff>
      <xdr:row>2</xdr:row>
      <xdr:rowOff>95821</xdr:rowOff>
    </xdr:to>
    <xdr:cxnSp macro="">
      <xdr:nvCxnSpPr>
        <xdr:cNvPr id="6" name="Conector recto 5">
          <a:extLst>
            <a:ext uri="{FF2B5EF4-FFF2-40B4-BE49-F238E27FC236}">
              <a16:creationId xmlns:a16="http://schemas.microsoft.com/office/drawing/2014/main" id="{5C89AFEA-9D76-45B4-B436-7752064412AE}"/>
            </a:ext>
          </a:extLst>
        </xdr:cNvPr>
        <xdr:cNvCxnSpPr/>
      </xdr:nvCxnSpPr>
      <xdr:spPr>
        <a:xfrm flipV="1">
          <a:off x="495300" y="580524"/>
          <a:ext cx="238626" cy="1072"/>
        </a:xfrm>
        <a:prstGeom prst="line">
          <a:avLst/>
        </a:prstGeom>
        <a:ln w="57150">
          <a:solidFill>
            <a:srgbClr val="BF166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550335</xdr:colOff>
      <xdr:row>6</xdr:row>
      <xdr:rowOff>140910</xdr:rowOff>
    </xdr:from>
    <xdr:to>
      <xdr:col>23</xdr:col>
      <xdr:colOff>27226</xdr:colOff>
      <xdr:row>28</xdr:row>
      <xdr:rowOff>110218</xdr:rowOff>
    </xdr:to>
    <xdr:graphicFrame macro="">
      <xdr:nvGraphicFramePr>
        <xdr:cNvPr id="12" name="1 Gráfico">
          <a:extLst>
            <a:ext uri="{FF2B5EF4-FFF2-40B4-BE49-F238E27FC236}">
              <a16:creationId xmlns:a16="http://schemas.microsoft.com/office/drawing/2014/main" id="{7834F6AD-D3BB-4AAD-81BC-9BC55B2FF0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2</xdr:row>
      <xdr:rowOff>94749</xdr:rowOff>
    </xdr:from>
    <xdr:to>
      <xdr:col>1</xdr:col>
      <xdr:colOff>352926</xdr:colOff>
      <xdr:row>2</xdr:row>
      <xdr:rowOff>95821</xdr:rowOff>
    </xdr:to>
    <xdr:cxnSp macro="">
      <xdr:nvCxnSpPr>
        <xdr:cNvPr id="3" name="Conector recto 2">
          <a:extLst>
            <a:ext uri="{FF2B5EF4-FFF2-40B4-BE49-F238E27FC236}">
              <a16:creationId xmlns:a16="http://schemas.microsoft.com/office/drawing/2014/main" id="{77BDC18D-0D4C-46CF-9E05-8E08DB86307B}"/>
            </a:ext>
          </a:extLst>
        </xdr:cNvPr>
        <xdr:cNvCxnSpPr/>
      </xdr:nvCxnSpPr>
      <xdr:spPr>
        <a:xfrm flipV="1">
          <a:off x="666750" y="580524"/>
          <a:ext cx="238626" cy="1072"/>
        </a:xfrm>
        <a:prstGeom prst="line">
          <a:avLst/>
        </a:prstGeom>
        <a:ln w="57150">
          <a:solidFill>
            <a:srgbClr val="BF1667"/>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0</xdr:colOff>
      <xdr:row>0</xdr:row>
      <xdr:rowOff>152399</xdr:rowOff>
    </xdr:from>
    <xdr:ext cx="1464576" cy="431007"/>
    <xdr:pic>
      <xdr:nvPicPr>
        <xdr:cNvPr id="3" name="4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72625" y="152399"/>
          <a:ext cx="1464576" cy="43100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731921</xdr:colOff>
      <xdr:row>2</xdr:row>
      <xdr:rowOff>170447</xdr:rowOff>
    </xdr:from>
    <xdr:ext cx="184731" cy="264560"/>
    <xdr:sp macro="" textlink="">
      <xdr:nvSpPr>
        <xdr:cNvPr id="2" name="2 CuadroTexto">
          <a:extLst>
            <a:ext uri="{FF2B5EF4-FFF2-40B4-BE49-F238E27FC236}">
              <a16:creationId xmlns:a16="http://schemas.microsoft.com/office/drawing/2014/main" id="{00000000-0008-0000-0200-000002000000}"/>
            </a:ext>
          </a:extLst>
        </xdr:cNvPr>
        <xdr:cNvSpPr txBox="1"/>
      </xdr:nvSpPr>
      <xdr:spPr>
        <a:xfrm>
          <a:off x="3722771" y="7038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AR" sz="1100"/>
        </a:p>
      </xdr:txBody>
    </xdr:sp>
    <xdr:clientData/>
  </xdr:oneCellAnchor>
  <xdr:oneCellAnchor>
    <xdr:from>
      <xdr:col>11</xdr:col>
      <xdr:colOff>438149</xdr:colOff>
      <xdr:row>0</xdr:row>
      <xdr:rowOff>152399</xdr:rowOff>
    </xdr:from>
    <xdr:ext cx="1464576" cy="431007"/>
    <xdr:pic>
      <xdr:nvPicPr>
        <xdr:cNvPr id="3" name="4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0896599" y="152399"/>
          <a:ext cx="1464576" cy="43100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10</xdr:col>
      <xdr:colOff>0</xdr:colOff>
      <xdr:row>0</xdr:row>
      <xdr:rowOff>152399</xdr:rowOff>
    </xdr:from>
    <xdr:ext cx="1464576" cy="431007"/>
    <xdr:pic>
      <xdr:nvPicPr>
        <xdr:cNvPr id="2" name="4 Imagen">
          <a:extLst>
            <a:ext uri="{FF2B5EF4-FFF2-40B4-BE49-F238E27FC236}">
              <a16:creationId xmlns:a16="http://schemas.microsoft.com/office/drawing/2014/main" id="{DBAE0867-0112-4CBB-8DE1-AB3EBAFFBEB1}"/>
            </a:ext>
          </a:extLst>
        </xdr:cNvPr>
        <xdr:cNvPicPr>
          <a:picLocks noChangeAspect="1"/>
        </xdr:cNvPicPr>
      </xdr:nvPicPr>
      <xdr:blipFill>
        <a:blip xmlns:r="http://schemas.openxmlformats.org/officeDocument/2006/relationships" r:embed="rId1"/>
        <a:stretch>
          <a:fillRect/>
        </a:stretch>
      </xdr:blipFill>
      <xdr:spPr>
        <a:xfrm>
          <a:off x="9953625" y="152399"/>
          <a:ext cx="1464576" cy="43100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314741</xdr:colOff>
      <xdr:row>5</xdr:row>
      <xdr:rowOff>57979</xdr:rowOff>
    </xdr:from>
    <xdr:to>
      <xdr:col>11</xdr:col>
      <xdr:colOff>211667</xdr:colOff>
      <xdr:row>29</xdr:row>
      <xdr:rowOff>70555</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srcRect l="61091" t="49128" r="12387" b="17064"/>
        <a:stretch/>
      </xdr:blipFill>
      <xdr:spPr>
        <a:xfrm>
          <a:off x="314741" y="1088090"/>
          <a:ext cx="10720148" cy="4415243"/>
        </a:xfrm>
        <a:prstGeom prst="rect">
          <a:avLst/>
        </a:prstGeom>
      </xdr:spPr>
    </xdr:pic>
    <xdr:clientData/>
  </xdr:twoCellAnchor>
  <xdr:oneCellAnchor>
    <xdr:from>
      <xdr:col>8</xdr:col>
      <xdr:colOff>580259</xdr:colOff>
      <xdr:row>0</xdr:row>
      <xdr:rowOff>130502</xdr:rowOff>
    </xdr:from>
    <xdr:ext cx="1464576" cy="431007"/>
    <xdr:pic>
      <xdr:nvPicPr>
        <xdr:cNvPr id="4" name="4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134569" y="130502"/>
          <a:ext cx="1464576" cy="431007"/>
        </a:xfrm>
        <a:prstGeom prst="rect">
          <a:avLst/>
        </a:prstGeom>
      </xdr:spPr>
    </xdr:pic>
    <xdr:clientData/>
  </xdr:oneCellAnchor>
  <xdr:twoCellAnchor>
    <xdr:from>
      <xdr:col>1</xdr:col>
      <xdr:colOff>21897</xdr:colOff>
      <xdr:row>5</xdr:row>
      <xdr:rowOff>142328</xdr:rowOff>
    </xdr:from>
    <xdr:to>
      <xdr:col>10</xdr:col>
      <xdr:colOff>620889</xdr:colOff>
      <xdr:row>28</xdr:row>
      <xdr:rowOff>70556</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CYM/Coor%20Gestion%20y%20Planificacion/1.%20SISTEMA%20DE%20INDICADORES/SI%20iv/6.%20Mediciones/Indicador%2019%20-%20Recuperaci&#243;n%20y%20consolidaci&#243;n%20del%20Camino%20de%20Sirga/17-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Datos Liberación"/>
      <sheetName val="17.Datos Consolidación"/>
      <sheetName val="17.Gráfico"/>
    </sheetNames>
    <sheetDataSet>
      <sheetData sheetId="0"/>
      <sheetData sheetId="1"/>
      <sheetData sheetId="2">
        <row r="5">
          <cell r="C5" t="str">
            <v>1S 2008</v>
          </cell>
          <cell r="D5" t="str">
            <v>2S 2008</v>
          </cell>
          <cell r="E5" t="str">
            <v>1S 2009</v>
          </cell>
          <cell r="F5" t="str">
            <v>2S 2009</v>
          </cell>
          <cell r="G5" t="str">
            <v>1S 2010</v>
          </cell>
          <cell r="H5" t="str">
            <v>2S 2010</v>
          </cell>
          <cell r="I5" t="str">
            <v>1S 2011</v>
          </cell>
          <cell r="J5" t="str">
            <v>2S 2011</v>
          </cell>
          <cell r="K5" t="str">
            <v>1S 2012</v>
          </cell>
          <cell r="L5" t="str">
            <v>2S 2012</v>
          </cell>
          <cell r="M5" t="str">
            <v>1S 2013</v>
          </cell>
          <cell r="N5" t="str">
            <v>2S 2013</v>
          </cell>
          <cell r="O5" t="str">
            <v>1S 2014</v>
          </cell>
          <cell r="P5" t="str">
            <v>2S 2014</v>
          </cell>
          <cell r="Q5" t="str">
            <v>1S 2015</v>
          </cell>
          <cell r="R5" t="str">
            <v>2S 2015</v>
          </cell>
          <cell r="S5" t="str">
            <v>1S 2016</v>
          </cell>
          <cell r="T5" t="str">
            <v>2S 2016</v>
          </cell>
          <cell r="U5" t="str">
            <v>1S 2017</v>
          </cell>
          <cell r="V5" t="str">
            <v>2S 2017</v>
          </cell>
          <cell r="W5" t="str">
            <v>1S 2018</v>
          </cell>
          <cell r="X5" t="str">
            <v>2S 2018</v>
          </cell>
          <cell r="Y5" t="str">
            <v>1S 2019</v>
          </cell>
          <cell r="Z5" t="str">
            <v>2S 2019</v>
          </cell>
          <cell r="AA5" t="str">
            <v>1S 2020</v>
          </cell>
          <cell r="AB5" t="str">
            <v>2S 2020</v>
          </cell>
          <cell r="AC5" t="str">
            <v>1S 2021</v>
          </cell>
          <cell r="AD5" t="str">
            <v>2S 2021</v>
          </cell>
        </row>
        <row r="6">
          <cell r="B6" t="str">
            <v>Camino con obstrucciones</v>
          </cell>
          <cell r="C6">
            <v>0.39747550664391595</v>
          </cell>
          <cell r="D6">
            <v>0.39747550664391595</v>
          </cell>
          <cell r="E6">
            <v>0.39747550664391595</v>
          </cell>
          <cell r="F6">
            <v>0.39747550664391595</v>
          </cell>
          <cell r="G6">
            <v>0.39188462500566895</v>
          </cell>
          <cell r="H6">
            <v>0.39188462500566895</v>
          </cell>
          <cell r="I6">
            <v>0.22216355733263105</v>
          </cell>
          <cell r="J6">
            <v>0.21011380329951426</v>
          </cell>
          <cell r="K6">
            <v>0.12127239644517829</v>
          </cell>
          <cell r="L6">
            <v>0.10110935917960658</v>
          </cell>
          <cell r="M6">
            <v>0.10110935917960658</v>
          </cell>
          <cell r="N6">
            <v>8.0236951409577248E-2</v>
          </cell>
          <cell r="O6">
            <v>7.9232262708252121E-2</v>
          </cell>
          <cell r="P6">
            <v>7.9232262708252121E-2</v>
          </cell>
          <cell r="Q6">
            <v>5.7156740218385967E-2</v>
          </cell>
          <cell r="R6">
            <v>5.7156740218385967E-2</v>
          </cell>
          <cell r="S6">
            <v>6.2747621856632976E-2</v>
          </cell>
          <cell r="T6">
            <v>6.2747621856632976E-2</v>
          </cell>
          <cell r="U6">
            <v>7.0408373204236985E-2</v>
          </cell>
          <cell r="V6">
            <v>7.0408373204236985E-2</v>
          </cell>
          <cell r="W6">
            <v>6.7394307100261633E-2</v>
          </cell>
          <cell r="X6">
            <v>6.7394307100261633E-2</v>
          </cell>
          <cell r="Y6">
            <v>2.0711657577817309E-2</v>
          </cell>
          <cell r="Z6">
            <v>2.0711657577817309E-2</v>
          </cell>
          <cell r="AA6">
            <v>2.0711657577817309E-2</v>
          </cell>
          <cell r="AB6">
            <v>2.0711657577817309E-2</v>
          </cell>
          <cell r="AC6">
            <v>2.0711657577817309E-2</v>
          </cell>
          <cell r="AD6">
            <v>2.0711657577817309E-2</v>
          </cell>
        </row>
        <row r="7">
          <cell r="B7" t="str">
            <v>Camino parcialmente obstruido</v>
          </cell>
          <cell r="C7">
            <v>5.1358601347942609E-2</v>
          </cell>
          <cell r="D7">
            <v>5.1358601347942609E-2</v>
          </cell>
          <cell r="E7">
            <v>5.1358601347942609E-2</v>
          </cell>
          <cell r="F7">
            <v>5.1358601347942609E-2</v>
          </cell>
          <cell r="G7">
            <v>5.1358601347942609E-2</v>
          </cell>
          <cell r="H7">
            <v>5.1358601347942609E-2</v>
          </cell>
          <cell r="I7">
            <v>3.9745354414890501E-2</v>
          </cell>
          <cell r="J7">
            <v>3.4460822455451554E-2</v>
          </cell>
          <cell r="K7">
            <v>3.4460822455451554E-2</v>
          </cell>
          <cell r="L7">
            <v>3.4460822455451554E-2</v>
          </cell>
          <cell r="M7">
            <v>3.4460822455451554E-2</v>
          </cell>
          <cell r="N7">
            <v>3.8730749436083303E-2</v>
          </cell>
          <cell r="O7">
            <v>3.8730749436083303E-2</v>
          </cell>
          <cell r="P7">
            <v>3.8730749436083303E-2</v>
          </cell>
          <cell r="Q7">
            <v>5.6890497712534814E-2</v>
          </cell>
          <cell r="R7">
            <v>5.6890497712534814E-2</v>
          </cell>
          <cell r="S7">
            <v>7.0917438922311421E-2</v>
          </cell>
          <cell r="T7">
            <v>7.0917438922311421E-2</v>
          </cell>
          <cell r="U7">
            <v>6.1247310172057166E-2</v>
          </cell>
          <cell r="V7">
            <v>6.1247310172057166E-2</v>
          </cell>
          <cell r="W7">
            <v>6.4261376276032525E-2</v>
          </cell>
          <cell r="X7">
            <v>6.3256687574707399E-2</v>
          </cell>
          <cell r="Y7">
            <v>9.8872902036682836E-2</v>
          </cell>
          <cell r="Z7">
            <v>9.8872902036682836E-2</v>
          </cell>
          <cell r="AA7">
            <v>9.3849458530057245E-2</v>
          </cell>
          <cell r="AB7">
            <v>9.3849458530057245E-2</v>
          </cell>
          <cell r="AC7">
            <v>9.3849458530057245E-2</v>
          </cell>
          <cell r="AD7">
            <v>9.3849458530057245E-2</v>
          </cell>
        </row>
        <row r="8">
          <cell r="B8" t="str">
            <v>Camino libre</v>
          </cell>
          <cell r="C8">
            <v>0.55116589200814148</v>
          </cell>
          <cell r="D8">
            <v>0.55116589200814148</v>
          </cell>
          <cell r="E8">
            <v>0.55116589200814148</v>
          </cell>
          <cell r="F8">
            <v>0.55116589200814148</v>
          </cell>
          <cell r="G8">
            <v>0.55675677364638843</v>
          </cell>
          <cell r="H8">
            <v>0.55675677364638843</v>
          </cell>
          <cell r="I8">
            <v>0.73809108825247849</v>
          </cell>
          <cell r="J8">
            <v>0.7554253742450342</v>
          </cell>
          <cell r="K8">
            <v>0.84426678109937026</v>
          </cell>
          <cell r="L8">
            <v>0.8644298183649417</v>
          </cell>
          <cell r="M8">
            <v>0.8644298183649417</v>
          </cell>
          <cell r="N8">
            <v>0.88103229915433923</v>
          </cell>
          <cell r="O8">
            <v>0.88203698785566442</v>
          </cell>
          <cell r="P8">
            <v>0.88203698785566442</v>
          </cell>
          <cell r="Q8">
            <v>0.88595276206907903</v>
          </cell>
          <cell r="R8">
            <v>0.88595276206907903</v>
          </cell>
          <cell r="S8">
            <v>0.86633493922105553</v>
          </cell>
          <cell r="T8">
            <v>0.86633493922105553</v>
          </cell>
          <cell r="U8">
            <v>0.86834431662370581</v>
          </cell>
          <cell r="V8">
            <v>0.86834431662370581</v>
          </cell>
          <cell r="W8">
            <v>0.86834431662370581</v>
          </cell>
          <cell r="X8">
            <v>0.8693490053250309</v>
          </cell>
          <cell r="Y8">
            <v>0.88041544038549979</v>
          </cell>
          <cell r="Z8">
            <v>0.88041544038549979</v>
          </cell>
          <cell r="AA8">
            <v>0.88543888389212533</v>
          </cell>
          <cell r="AB8">
            <v>0.88543888389212533</v>
          </cell>
          <cell r="AC8">
            <v>0.88543888389212533</v>
          </cell>
          <cell r="AD8">
            <v>0.88543888389212533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8BEAA-741C-41FE-9EF9-1C4F768A5C0D}">
  <sheetPr>
    <pageSetUpPr fitToPage="1"/>
  </sheetPr>
  <dimension ref="A2:AO34"/>
  <sheetViews>
    <sheetView tabSelected="1" zoomScaleNormal="100" workbookViewId="0">
      <selection activeCell="G32" sqref="G32"/>
    </sheetView>
  </sheetViews>
  <sheetFormatPr baseColWidth="10" defaultColWidth="11.42578125" defaultRowHeight="15" x14ac:dyDescent="0.25"/>
  <cols>
    <col min="1" max="1" width="4" style="20" customWidth="1"/>
    <col min="2" max="2" width="11.42578125" style="20"/>
    <col min="3" max="3" width="15.85546875" style="20" customWidth="1"/>
    <col min="4" max="4" width="13.140625" style="20" customWidth="1"/>
    <col min="5" max="6" width="16.28515625" style="20" customWidth="1"/>
    <col min="7" max="7" width="18.5703125" style="20" customWidth="1"/>
    <col min="8" max="8" width="16" style="20" customWidth="1"/>
    <col min="9" max="9" width="18.85546875" style="20" customWidth="1"/>
    <col min="10" max="10" width="7.42578125" style="20" customWidth="1"/>
    <col min="11" max="11" width="11.42578125" style="20"/>
    <col min="12" max="12" width="15.7109375" style="20" bestFit="1" customWidth="1"/>
    <col min="13" max="16384" width="11.42578125" style="20"/>
  </cols>
  <sheetData>
    <row r="2" spans="1:41" customFormat="1" ht="23.25" x14ac:dyDescent="0.25">
      <c r="A2" s="20"/>
      <c r="B2" s="80" t="s">
        <v>55</v>
      </c>
      <c r="C2" s="78"/>
      <c r="D2" s="79"/>
      <c r="E2" s="78"/>
      <c r="F2" s="79"/>
      <c r="G2" s="78"/>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ht="15.75" x14ac:dyDescent="0.25">
      <c r="B3" s="13"/>
    </row>
    <row r="4" spans="1:41" x14ac:dyDescent="0.25">
      <c r="B4" s="81" t="s">
        <v>59</v>
      </c>
    </row>
    <row r="5" spans="1:41" ht="6.75" customHeight="1" x14ac:dyDescent="0.25">
      <c r="B5" s="13"/>
    </row>
    <row r="30" spans="2:2" x14ac:dyDescent="0.25">
      <c r="B30" s="83"/>
    </row>
    <row r="31" spans="2:2" x14ac:dyDescent="0.25">
      <c r="B31" s="84" t="s">
        <v>58</v>
      </c>
    </row>
    <row r="32" spans="2:2" x14ac:dyDescent="0.25">
      <c r="B32" s="84" t="s">
        <v>57</v>
      </c>
    </row>
    <row r="34" spans="2:10" ht="328.5" customHeight="1" x14ac:dyDescent="0.25">
      <c r="B34" s="99" t="s">
        <v>33</v>
      </c>
      <c r="C34" s="100"/>
      <c r="D34" s="100"/>
      <c r="E34" s="100"/>
      <c r="F34" s="100"/>
      <c r="G34" s="100"/>
      <c r="H34" s="100"/>
      <c r="I34" s="100"/>
      <c r="J34" s="101"/>
    </row>
  </sheetData>
  <mergeCells count="1">
    <mergeCell ref="B34:J34"/>
  </mergeCells>
  <pageMargins left="0.7" right="0.7"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38D08-BFF1-4ADB-B430-1C8807D3B35F}">
  <dimension ref="A2:AG40"/>
  <sheetViews>
    <sheetView zoomScale="90" zoomScaleNormal="90" workbookViewId="0">
      <pane xSplit="3" ySplit="7" topLeftCell="D8" activePane="bottomRight" state="frozen"/>
      <selection pane="topRight" activeCell="D1" sqref="D1"/>
      <selection pane="bottomLeft" activeCell="A8" sqref="A8"/>
      <selection pane="bottomRight" activeCell="J9" sqref="J9"/>
    </sheetView>
  </sheetViews>
  <sheetFormatPr baseColWidth="10" defaultColWidth="11.42578125" defaultRowHeight="15" x14ac:dyDescent="0.25"/>
  <cols>
    <col min="1" max="1" width="4" style="20" customWidth="1"/>
    <col min="2" max="2" width="25.7109375" style="20" customWidth="1"/>
    <col min="3" max="3" width="14.85546875" style="20" customWidth="1"/>
    <col min="4" max="5" width="12.7109375" style="20" customWidth="1"/>
    <col min="6" max="6" width="7.42578125" style="20" customWidth="1"/>
    <col min="7" max="9" width="12.7109375" style="20" customWidth="1"/>
    <col min="10" max="10" width="7.7109375" style="20" customWidth="1"/>
    <col min="11" max="12" width="12.7109375" style="20" customWidth="1"/>
    <col min="13" max="13" width="7.7109375" style="20" customWidth="1"/>
    <col min="14" max="15" width="12.7109375" style="20" customWidth="1"/>
    <col min="16" max="16" width="7.7109375" style="20" customWidth="1"/>
    <col min="17" max="18" width="12.7109375" style="20" customWidth="1"/>
    <col min="19" max="19" width="7.7109375" style="20" customWidth="1"/>
    <col min="20" max="21" width="12.7109375" style="20" customWidth="1"/>
    <col min="22" max="22" width="7.7109375" style="20" customWidth="1"/>
    <col min="23" max="24" width="12.7109375" style="20" customWidth="1"/>
    <col min="25" max="25" width="7.7109375" style="20" customWidth="1"/>
    <col min="26" max="27" width="12.7109375" style="20" hidden="1" customWidth="1"/>
    <col min="28" max="28" width="7.7109375" style="20" hidden="1" customWidth="1"/>
    <col min="29" max="16384" width="11.42578125" style="20"/>
  </cols>
  <sheetData>
    <row r="2" spans="1:33" customFormat="1" ht="23.25" x14ac:dyDescent="0.25">
      <c r="A2" s="20"/>
      <c r="B2" s="80" t="s">
        <v>55</v>
      </c>
      <c r="C2" s="79"/>
      <c r="D2" s="79"/>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row>
    <row r="3" spans="1:33" ht="15.75" x14ac:dyDescent="0.25">
      <c r="B3" s="13"/>
    </row>
    <row r="4" spans="1:33" x14ac:dyDescent="0.25">
      <c r="B4" s="81" t="s">
        <v>56</v>
      </c>
    </row>
    <row r="5" spans="1:33" ht="12.75" customHeight="1" x14ac:dyDescent="0.25">
      <c r="B5" s="13"/>
    </row>
    <row r="6" spans="1:33" ht="17.649999999999999" customHeight="1" x14ac:dyDescent="0.25">
      <c r="B6" s="105" t="s">
        <v>51</v>
      </c>
      <c r="C6" s="105" t="s">
        <v>48</v>
      </c>
      <c r="D6" s="102">
        <v>2014</v>
      </c>
      <c r="E6" s="103"/>
      <c r="F6" s="104"/>
      <c r="G6" s="102">
        <v>2015</v>
      </c>
      <c r="H6" s="103"/>
      <c r="I6" s="103"/>
      <c r="J6" s="104"/>
      <c r="K6" s="102">
        <v>2016</v>
      </c>
      <c r="L6" s="103"/>
      <c r="M6" s="104"/>
      <c r="N6" s="102">
        <v>2017</v>
      </c>
      <c r="O6" s="103"/>
      <c r="P6" s="104"/>
      <c r="Q6" s="102">
        <v>2018</v>
      </c>
      <c r="R6" s="103"/>
      <c r="S6" s="104"/>
      <c r="T6" s="102">
        <v>2019</v>
      </c>
      <c r="U6" s="103"/>
      <c r="V6" s="104"/>
      <c r="W6" s="102">
        <v>2020</v>
      </c>
      <c r="X6" s="103"/>
      <c r="Y6" s="104"/>
      <c r="Z6" s="102">
        <v>2021</v>
      </c>
      <c r="AA6" s="103"/>
      <c r="AB6" s="104"/>
    </row>
    <row r="7" spans="1:33" ht="30.75" customHeight="1" x14ac:dyDescent="0.25">
      <c r="B7" s="106"/>
      <c r="C7" s="106"/>
      <c r="D7" s="82" t="s">
        <v>52</v>
      </c>
      <c r="E7" s="82" t="s">
        <v>53</v>
      </c>
      <c r="F7" s="82" t="s">
        <v>54</v>
      </c>
      <c r="G7" s="82" t="s">
        <v>52</v>
      </c>
      <c r="H7" s="82" t="s">
        <v>61</v>
      </c>
      <c r="I7" s="82" t="s">
        <v>53</v>
      </c>
      <c r="J7" s="82" t="s">
        <v>54</v>
      </c>
      <c r="K7" s="82" t="s">
        <v>52</v>
      </c>
      <c r="L7" s="82" t="s">
        <v>53</v>
      </c>
      <c r="M7" s="82" t="s">
        <v>54</v>
      </c>
      <c r="N7" s="82" t="s">
        <v>52</v>
      </c>
      <c r="O7" s="82" t="s">
        <v>53</v>
      </c>
      <c r="P7" s="82" t="s">
        <v>54</v>
      </c>
      <c r="Q7" s="82" t="s">
        <v>52</v>
      </c>
      <c r="R7" s="82" t="s">
        <v>53</v>
      </c>
      <c r="S7" s="82" t="s">
        <v>54</v>
      </c>
      <c r="T7" s="82" t="s">
        <v>52</v>
      </c>
      <c r="U7" s="82" t="s">
        <v>53</v>
      </c>
      <c r="V7" s="82" t="s">
        <v>54</v>
      </c>
      <c r="W7" s="82" t="s">
        <v>52</v>
      </c>
      <c r="X7" s="82" t="s">
        <v>53</v>
      </c>
      <c r="Y7" s="82" t="s">
        <v>54</v>
      </c>
      <c r="Z7" s="82" t="s">
        <v>52</v>
      </c>
      <c r="AA7" s="82" t="s">
        <v>53</v>
      </c>
      <c r="AB7" s="82" t="s">
        <v>54</v>
      </c>
    </row>
    <row r="8" spans="1:33" s="74" customFormat="1" ht="21.95" customHeight="1" x14ac:dyDescent="0.25">
      <c r="B8" s="86" t="s">
        <v>4</v>
      </c>
      <c r="C8" s="86" t="s">
        <v>49</v>
      </c>
      <c r="D8" s="89">
        <v>831964.59832550737</v>
      </c>
      <c r="E8" s="89">
        <v>831965</v>
      </c>
      <c r="F8" s="92">
        <f>E8/D8</f>
        <v>1.0000004828023854</v>
      </c>
      <c r="G8" s="94">
        <v>832593</v>
      </c>
      <c r="H8" s="94">
        <f>I8-E8</f>
        <v>628</v>
      </c>
      <c r="I8" s="94">
        <v>832593</v>
      </c>
      <c r="J8" s="96">
        <f t="shared" ref="J8:J21" si="0">I8/G8</f>
        <v>1</v>
      </c>
      <c r="K8" s="89">
        <v>833287</v>
      </c>
      <c r="L8" s="89">
        <v>833287</v>
      </c>
      <c r="M8" s="92">
        <f t="shared" ref="M8:M21" si="1">L8/K8</f>
        <v>1</v>
      </c>
      <c r="N8" s="94">
        <v>834542</v>
      </c>
      <c r="O8" s="94">
        <v>834542</v>
      </c>
      <c r="P8" s="96">
        <f t="shared" ref="P8:P21" si="2">O8/N8</f>
        <v>1</v>
      </c>
      <c r="Q8" s="89">
        <v>835717</v>
      </c>
      <c r="R8" s="89">
        <v>835717</v>
      </c>
      <c r="S8" s="92">
        <f t="shared" ref="S8:S21" si="3">R8/Q8</f>
        <v>1</v>
      </c>
      <c r="T8" s="94">
        <v>836805</v>
      </c>
      <c r="U8" s="94">
        <v>836805</v>
      </c>
      <c r="V8" s="96">
        <f t="shared" ref="V8:V21" si="4">U8/T8</f>
        <v>1</v>
      </c>
      <c r="W8" s="89">
        <v>837791</v>
      </c>
      <c r="X8" s="89">
        <v>837791</v>
      </c>
      <c r="Y8" s="92">
        <f t="shared" ref="Y8:Y21" si="5">X8/W8</f>
        <v>1</v>
      </c>
      <c r="Z8" s="94"/>
      <c r="AA8" s="94"/>
      <c r="AB8" s="95"/>
    </row>
    <row r="9" spans="1:33" s="74" customFormat="1" ht="21.95" customHeight="1" x14ac:dyDescent="0.25">
      <c r="B9" s="86" t="s">
        <v>36</v>
      </c>
      <c r="C9" s="86" t="s">
        <v>49</v>
      </c>
      <c r="D9" s="89">
        <v>121570.56037884561</v>
      </c>
      <c r="E9" s="89">
        <v>114005</v>
      </c>
      <c r="F9" s="92">
        <f t="shared" ref="F9:F21" si="6">E9/D9</f>
        <v>0.93776815410516046</v>
      </c>
      <c r="G9" s="94">
        <v>122118.654226315</v>
      </c>
      <c r="H9" s="94">
        <f t="shared" ref="H9:H21" si="7">I9-E9</f>
        <v>2214</v>
      </c>
      <c r="I9" s="94">
        <v>116219</v>
      </c>
      <c r="J9" s="96">
        <f t="shared" si="0"/>
        <v>0.95168916441396789</v>
      </c>
      <c r="K9" s="89">
        <v>122495</v>
      </c>
      <c r="L9" s="89">
        <v>117622</v>
      </c>
      <c r="M9" s="92">
        <f t="shared" si="1"/>
        <v>0.96021878444018127</v>
      </c>
      <c r="N9" s="94">
        <v>122852</v>
      </c>
      <c r="O9" s="94">
        <v>117965</v>
      </c>
      <c r="P9" s="96">
        <f t="shared" si="2"/>
        <v>0.96022042783186268</v>
      </c>
      <c r="Q9" s="89">
        <v>123214</v>
      </c>
      <c r="R9" s="89">
        <v>118313</v>
      </c>
      <c r="S9" s="92">
        <f t="shared" si="3"/>
        <v>0.96022367588098756</v>
      </c>
      <c r="T9" s="94">
        <v>123575</v>
      </c>
      <c r="U9" s="94">
        <v>118837</v>
      </c>
      <c r="V9" s="96">
        <f t="shared" si="4"/>
        <v>0.96165891159215056</v>
      </c>
      <c r="W9" s="89">
        <v>123937</v>
      </c>
      <c r="X9" s="89">
        <v>119185</v>
      </c>
      <c r="Y9" s="92">
        <f t="shared" si="5"/>
        <v>0.96165793911422737</v>
      </c>
      <c r="Z9" s="94"/>
      <c r="AA9" s="94"/>
      <c r="AB9" s="95"/>
    </row>
    <row r="10" spans="1:33" s="74" customFormat="1" ht="21.95" customHeight="1" x14ac:dyDescent="0.25">
      <c r="B10" s="86" t="s">
        <v>38</v>
      </c>
      <c r="C10" s="86" t="s">
        <v>49</v>
      </c>
      <c r="D10" s="89">
        <v>290877.61899391579</v>
      </c>
      <c r="E10" s="89">
        <v>286003</v>
      </c>
      <c r="F10" s="92">
        <f t="shared" si="6"/>
        <v>0.98324168421490776</v>
      </c>
      <c r="G10" s="94">
        <v>291321.42056074768</v>
      </c>
      <c r="H10" s="94">
        <f t="shared" si="7"/>
        <v>-723</v>
      </c>
      <c r="I10" s="94">
        <v>285280</v>
      </c>
      <c r="J10" s="96">
        <f t="shared" si="0"/>
        <v>0.97926201049988393</v>
      </c>
      <c r="K10" s="89">
        <v>291276</v>
      </c>
      <c r="L10" s="89">
        <v>287901</v>
      </c>
      <c r="M10" s="92">
        <f t="shared" si="1"/>
        <v>0.9884130515387467</v>
      </c>
      <c r="N10" s="94">
        <v>291230</v>
      </c>
      <c r="O10" s="94">
        <v>287856</v>
      </c>
      <c r="P10" s="96">
        <f t="shared" si="2"/>
        <v>0.98841465508361093</v>
      </c>
      <c r="Q10" s="89">
        <v>291186</v>
      </c>
      <c r="R10" s="89">
        <v>287813</v>
      </c>
      <c r="S10" s="92">
        <f t="shared" si="3"/>
        <v>0.98841633869760226</v>
      </c>
      <c r="T10" s="94">
        <v>291143</v>
      </c>
      <c r="U10" s="94">
        <v>287770</v>
      </c>
      <c r="V10" s="96">
        <f t="shared" si="4"/>
        <v>0.98841462786328371</v>
      </c>
      <c r="W10" s="89">
        <v>291100</v>
      </c>
      <c r="X10" s="89">
        <v>287727</v>
      </c>
      <c r="Y10" s="92">
        <f t="shared" si="5"/>
        <v>0.98841291652353147</v>
      </c>
      <c r="Z10" s="94"/>
      <c r="AA10" s="94"/>
      <c r="AB10" s="95"/>
    </row>
    <row r="11" spans="1:33" s="74" customFormat="1" ht="21.95" customHeight="1" x14ac:dyDescent="0.25">
      <c r="B11" s="86" t="s">
        <v>39</v>
      </c>
      <c r="C11" s="86" t="s">
        <v>49</v>
      </c>
      <c r="D11" s="89">
        <v>455171.64243908256</v>
      </c>
      <c r="E11" s="89">
        <v>409182</v>
      </c>
      <c r="F11" s="92">
        <f t="shared" si="6"/>
        <v>0.89896197796364796</v>
      </c>
      <c r="G11" s="94">
        <v>457329.90505298012</v>
      </c>
      <c r="H11" s="94">
        <f t="shared" si="7"/>
        <v>3745</v>
      </c>
      <c r="I11" s="94">
        <v>412927</v>
      </c>
      <c r="J11" s="96">
        <f t="shared" si="0"/>
        <v>0.90290837191625117</v>
      </c>
      <c r="K11" s="89">
        <v>459268</v>
      </c>
      <c r="L11" s="89">
        <v>420382</v>
      </c>
      <c r="M11" s="92">
        <f t="shared" si="1"/>
        <v>0.91533048241985071</v>
      </c>
      <c r="N11" s="94">
        <v>461160</v>
      </c>
      <c r="O11" s="94">
        <v>425535</v>
      </c>
      <c r="P11" s="96">
        <f t="shared" si="2"/>
        <v>0.92274915430653137</v>
      </c>
      <c r="Q11" s="89">
        <v>462974</v>
      </c>
      <c r="R11" s="89">
        <v>430146</v>
      </c>
      <c r="S11" s="92">
        <f t="shared" si="3"/>
        <v>0.92909321041786364</v>
      </c>
      <c r="T11" s="94">
        <v>464732</v>
      </c>
      <c r="U11" s="94">
        <v>432554</v>
      </c>
      <c r="V11" s="96">
        <f t="shared" si="4"/>
        <v>0.9307600939896542</v>
      </c>
      <c r="W11" s="89">
        <v>466482</v>
      </c>
      <c r="X11" s="89">
        <v>434646</v>
      </c>
      <c r="Y11" s="92">
        <f t="shared" si="5"/>
        <v>0.93175299368464382</v>
      </c>
      <c r="Z11" s="94"/>
      <c r="AA11" s="94"/>
      <c r="AB11" s="95"/>
    </row>
    <row r="12" spans="1:33" s="74" customFormat="1" ht="21.95" customHeight="1" x14ac:dyDescent="0.25">
      <c r="B12" s="86" t="s">
        <v>37</v>
      </c>
      <c r="C12" s="86" t="s">
        <v>49</v>
      </c>
      <c r="D12" s="89">
        <v>1609938.4541181282</v>
      </c>
      <c r="E12" s="89">
        <v>1312999</v>
      </c>
      <c r="F12" s="92">
        <f t="shared" si="6"/>
        <v>0.81555850575618316</v>
      </c>
      <c r="G12" s="94">
        <v>1684594.1954048653</v>
      </c>
      <c r="H12" s="94">
        <f t="shared" si="7"/>
        <v>102147</v>
      </c>
      <c r="I12" s="94">
        <v>1415146</v>
      </c>
      <c r="J12" s="96">
        <f t="shared" si="0"/>
        <v>0.84005157079381498</v>
      </c>
      <c r="K12" s="89">
        <v>1725879</v>
      </c>
      <c r="L12" s="89">
        <v>1469873</v>
      </c>
      <c r="M12" s="92">
        <f t="shared" si="1"/>
        <v>0.85166631032650608</v>
      </c>
      <c r="N12" s="94">
        <v>1766671</v>
      </c>
      <c r="O12" s="94">
        <v>1527203</v>
      </c>
      <c r="P12" s="96">
        <f t="shared" si="2"/>
        <v>0.86445240794692391</v>
      </c>
      <c r="Q12" s="89">
        <v>1807105</v>
      </c>
      <c r="R12" s="89">
        <v>1570325</v>
      </c>
      <c r="S12" s="92">
        <f t="shared" si="3"/>
        <v>0.86897274923150569</v>
      </c>
      <c r="T12" s="94">
        <v>1847010</v>
      </c>
      <c r="U12" s="94">
        <v>1605775</v>
      </c>
      <c r="V12" s="96">
        <f t="shared" si="4"/>
        <v>0.86939161130692311</v>
      </c>
      <c r="W12" s="89">
        <v>1886147</v>
      </c>
      <c r="X12" s="89">
        <v>1640257</v>
      </c>
      <c r="Y12" s="92">
        <f t="shared" si="5"/>
        <v>0.86963370299345699</v>
      </c>
      <c r="Z12" s="94"/>
      <c r="AA12" s="94"/>
      <c r="AB12" s="95"/>
    </row>
    <row r="13" spans="1:33" s="74" customFormat="1" ht="21.95" customHeight="1" x14ac:dyDescent="0.25">
      <c r="B13" s="86" t="s">
        <v>44</v>
      </c>
      <c r="C13" s="86" t="s">
        <v>49</v>
      </c>
      <c r="D13" s="89">
        <v>333604.74984248402</v>
      </c>
      <c r="E13" s="89">
        <v>141002.12520297899</v>
      </c>
      <c r="F13" s="92">
        <f t="shared" si="6"/>
        <v>0.42266222309351126</v>
      </c>
      <c r="G13" s="94">
        <v>342305.16171837598</v>
      </c>
      <c r="H13" s="94">
        <f t="shared" si="7"/>
        <v>10652.895407945005</v>
      </c>
      <c r="I13" s="94">
        <v>151655.020610924</v>
      </c>
      <c r="J13" s="96">
        <f t="shared" si="0"/>
        <v>0.44304041414279</v>
      </c>
      <c r="K13" s="89">
        <v>344795</v>
      </c>
      <c r="L13" s="89">
        <v>157039.65698928529</v>
      </c>
      <c r="M13" s="92">
        <f t="shared" si="1"/>
        <v>0.45545804605427948</v>
      </c>
      <c r="N13" s="94">
        <v>351563.99999999901</v>
      </c>
      <c r="O13" s="94">
        <v>164328.13289226501</v>
      </c>
      <c r="P13" s="96">
        <f t="shared" si="2"/>
        <v>0.46742025034493145</v>
      </c>
      <c r="Q13" s="89">
        <v>358341.99999999901</v>
      </c>
      <c r="R13" s="89">
        <v>175050.69544026401</v>
      </c>
      <c r="S13" s="92">
        <f t="shared" si="3"/>
        <v>0.48850175374436849</v>
      </c>
      <c r="T13" s="94">
        <v>364641.00000000146</v>
      </c>
      <c r="U13" s="94">
        <v>185732.5122163679</v>
      </c>
      <c r="V13" s="96">
        <f t="shared" si="4"/>
        <v>0.50935718204032776</v>
      </c>
      <c r="W13" s="89">
        <v>370900</v>
      </c>
      <c r="X13" s="89">
        <v>199726</v>
      </c>
      <c r="Y13" s="92">
        <f t="shared" si="5"/>
        <v>0.53849015907252629</v>
      </c>
      <c r="Z13" s="94"/>
      <c r="AA13" s="94"/>
      <c r="AB13" s="95"/>
    </row>
    <row r="14" spans="1:33" s="74" customFormat="1" ht="21.95" customHeight="1" x14ac:dyDescent="0.25">
      <c r="B14" s="86" t="s">
        <v>35</v>
      </c>
      <c r="C14" s="86" t="s">
        <v>49</v>
      </c>
      <c r="D14" s="89">
        <v>171460.54247239695</v>
      </c>
      <c r="E14" s="89">
        <v>25257</v>
      </c>
      <c r="F14" s="92">
        <f t="shared" si="6"/>
        <v>0.14730502794289285</v>
      </c>
      <c r="G14" s="94">
        <v>172864.09919608285</v>
      </c>
      <c r="H14" s="94">
        <f t="shared" si="7"/>
        <v>12438</v>
      </c>
      <c r="I14" s="94">
        <v>37695</v>
      </c>
      <c r="J14" s="96">
        <f t="shared" si="0"/>
        <v>0.21806147242431109</v>
      </c>
      <c r="K14" s="89">
        <v>174067</v>
      </c>
      <c r="L14" s="89">
        <v>38575</v>
      </c>
      <c r="M14" s="92">
        <f t="shared" si="1"/>
        <v>0.22161006968581062</v>
      </c>
      <c r="N14" s="94">
        <v>175269</v>
      </c>
      <c r="O14" s="94">
        <v>40791</v>
      </c>
      <c r="P14" s="96">
        <f t="shared" si="2"/>
        <v>0.23273368365198638</v>
      </c>
      <c r="Q14" s="89">
        <v>176421</v>
      </c>
      <c r="R14" s="89">
        <v>41059</v>
      </c>
      <c r="S14" s="92">
        <f t="shared" si="3"/>
        <v>0.23273306465783553</v>
      </c>
      <c r="T14" s="94">
        <v>177573</v>
      </c>
      <c r="U14" s="94">
        <v>42487</v>
      </c>
      <c r="V14" s="96">
        <f t="shared" si="4"/>
        <v>0.23926497834693336</v>
      </c>
      <c r="W14" s="89">
        <v>178678</v>
      </c>
      <c r="X14" s="89">
        <v>47038</v>
      </c>
      <c r="Y14" s="92">
        <f t="shared" si="5"/>
        <v>0.26325568900480195</v>
      </c>
      <c r="Z14" s="94"/>
      <c r="AA14" s="94"/>
      <c r="AB14" s="95"/>
    </row>
    <row r="15" spans="1:33" s="74" customFormat="1" ht="21.95" customHeight="1" x14ac:dyDescent="0.25">
      <c r="B15" s="86" t="s">
        <v>45</v>
      </c>
      <c r="C15" s="86" t="s">
        <v>49</v>
      </c>
      <c r="D15" s="89">
        <v>1</v>
      </c>
      <c r="E15" s="89">
        <v>0</v>
      </c>
      <c r="F15" s="92">
        <f t="shared" si="6"/>
        <v>0</v>
      </c>
      <c r="G15" s="94">
        <v>1</v>
      </c>
      <c r="H15" s="94">
        <f t="shared" si="7"/>
        <v>0</v>
      </c>
      <c r="I15" s="94">
        <v>0</v>
      </c>
      <c r="J15" s="96">
        <f t="shared" si="0"/>
        <v>0</v>
      </c>
      <c r="K15" s="89">
        <v>1</v>
      </c>
      <c r="L15" s="89">
        <v>0</v>
      </c>
      <c r="M15" s="92">
        <f t="shared" si="1"/>
        <v>0</v>
      </c>
      <c r="N15" s="94">
        <v>7516</v>
      </c>
      <c r="O15" s="94">
        <v>4371</v>
      </c>
      <c r="P15" s="96">
        <f t="shared" si="2"/>
        <v>0.58155934007450771</v>
      </c>
      <c r="Q15" s="89">
        <v>7698</v>
      </c>
      <c r="R15" s="89">
        <v>4477</v>
      </c>
      <c r="S15" s="92">
        <f t="shared" si="3"/>
        <v>0.58157963107300592</v>
      </c>
      <c r="T15" s="94">
        <v>7880</v>
      </c>
      <c r="U15" s="94">
        <v>4581</v>
      </c>
      <c r="V15" s="96">
        <f t="shared" si="4"/>
        <v>0.58134517766497462</v>
      </c>
      <c r="W15" s="89">
        <v>8057</v>
      </c>
      <c r="X15" s="89">
        <v>4683</v>
      </c>
      <c r="Y15" s="92">
        <f t="shared" si="5"/>
        <v>0.58123370981754996</v>
      </c>
      <c r="Z15" s="94"/>
      <c r="AA15" s="94"/>
      <c r="AB15" s="95"/>
    </row>
    <row r="16" spans="1:33" s="74" customFormat="1" ht="21.95" customHeight="1" x14ac:dyDescent="0.25">
      <c r="B16" s="86" t="s">
        <v>46</v>
      </c>
      <c r="C16" s="86" t="s">
        <v>49</v>
      </c>
      <c r="D16" s="89">
        <v>193623.37022716101</v>
      </c>
      <c r="E16" s="89">
        <v>51742.6472568057</v>
      </c>
      <c r="F16" s="92">
        <f t="shared" si="6"/>
        <v>0.26723348114486734</v>
      </c>
      <c r="G16" s="94">
        <v>201915.87192725</v>
      </c>
      <c r="H16" s="94">
        <f t="shared" si="7"/>
        <v>2240.6997949013021</v>
      </c>
      <c r="I16" s="94">
        <v>53983.347051707002</v>
      </c>
      <c r="J16" s="96">
        <f t="shared" si="0"/>
        <v>0.26735563943758284</v>
      </c>
      <c r="K16" s="89">
        <v>197895</v>
      </c>
      <c r="L16" s="89">
        <v>52964.114137317185</v>
      </c>
      <c r="M16" s="92">
        <f t="shared" si="1"/>
        <v>0.26763745489940211</v>
      </c>
      <c r="N16" s="94">
        <v>203292</v>
      </c>
      <c r="O16" s="94">
        <v>67954.484704844799</v>
      </c>
      <c r="P16" s="96">
        <f t="shared" si="2"/>
        <v>0.3342703338293922</v>
      </c>
      <c r="Q16" s="89">
        <v>208615</v>
      </c>
      <c r="R16" s="89">
        <v>79290.232106658907</v>
      </c>
      <c r="S16" s="92">
        <f t="shared" si="3"/>
        <v>0.38007924697005924</v>
      </c>
      <c r="T16" s="94">
        <v>213864.00000000003</v>
      </c>
      <c r="U16" s="94">
        <v>83562.911095188232</v>
      </c>
      <c r="V16" s="96">
        <f t="shared" si="4"/>
        <v>0.39072920685663892</v>
      </c>
      <c r="W16" s="89">
        <v>219031</v>
      </c>
      <c r="X16" s="89">
        <v>106165</v>
      </c>
      <c r="Y16" s="92">
        <f t="shared" si="5"/>
        <v>0.48470307855965594</v>
      </c>
      <c r="Z16" s="94"/>
      <c r="AA16" s="94"/>
      <c r="AB16" s="95"/>
    </row>
    <row r="17" spans="1:29" s="74" customFormat="1" ht="21.95" customHeight="1" x14ac:dyDescent="0.25">
      <c r="B17" s="86" t="s">
        <v>47</v>
      </c>
      <c r="C17" s="86" t="s">
        <v>49</v>
      </c>
      <c r="D17" s="89">
        <v>10310.462724794441</v>
      </c>
      <c r="E17" s="89">
        <v>4017</v>
      </c>
      <c r="F17" s="92">
        <f t="shared" si="6"/>
        <v>0.38960424058757137</v>
      </c>
      <c r="G17" s="94">
        <v>10354.187512214188</v>
      </c>
      <c r="H17" s="94">
        <f t="shared" si="7"/>
        <v>395</v>
      </c>
      <c r="I17" s="94">
        <v>4412</v>
      </c>
      <c r="J17" s="96">
        <f t="shared" si="0"/>
        <v>0.42610779404906846</v>
      </c>
      <c r="K17" s="89">
        <v>10335</v>
      </c>
      <c r="L17" s="89">
        <v>6800</v>
      </c>
      <c r="M17" s="92">
        <f t="shared" si="1"/>
        <v>0.65795839380745036</v>
      </c>
      <c r="N17" s="94">
        <v>10317</v>
      </c>
      <c r="O17" s="94">
        <v>7009</v>
      </c>
      <c r="P17" s="96">
        <f t="shared" si="2"/>
        <v>0.679364156246971</v>
      </c>
      <c r="Q17" s="89">
        <v>10300</v>
      </c>
      <c r="R17" s="89">
        <v>6997</v>
      </c>
      <c r="S17" s="92">
        <f t="shared" si="3"/>
        <v>0.67932038834951458</v>
      </c>
      <c r="T17" s="94">
        <v>9501</v>
      </c>
      <c r="U17" s="94">
        <v>6985</v>
      </c>
      <c r="V17" s="96">
        <f t="shared" si="4"/>
        <v>0.7351857699189559</v>
      </c>
      <c r="W17" s="89">
        <v>9486</v>
      </c>
      <c r="X17" s="89">
        <v>6974</v>
      </c>
      <c r="Y17" s="92">
        <f t="shared" si="5"/>
        <v>0.73518869913556817</v>
      </c>
      <c r="Z17" s="94"/>
      <c r="AA17" s="94"/>
      <c r="AB17" s="95"/>
    </row>
    <row r="18" spans="1:29" s="74" customFormat="1" ht="21.95" customHeight="1" x14ac:dyDescent="0.25">
      <c r="B18" s="86" t="s">
        <v>43</v>
      </c>
      <c r="C18" s="86" t="s">
        <v>49</v>
      </c>
      <c r="D18" s="89">
        <v>1</v>
      </c>
      <c r="E18" s="89">
        <v>0</v>
      </c>
      <c r="F18" s="92">
        <f t="shared" si="6"/>
        <v>0</v>
      </c>
      <c r="G18" s="94">
        <v>1</v>
      </c>
      <c r="H18" s="94">
        <f t="shared" si="7"/>
        <v>0</v>
      </c>
      <c r="I18" s="94">
        <v>0</v>
      </c>
      <c r="J18" s="96">
        <f t="shared" si="0"/>
        <v>0</v>
      </c>
      <c r="K18" s="89">
        <v>1</v>
      </c>
      <c r="L18" s="89">
        <v>0</v>
      </c>
      <c r="M18" s="92">
        <f t="shared" si="1"/>
        <v>0</v>
      </c>
      <c r="N18" s="94">
        <v>111809</v>
      </c>
      <c r="O18" s="94">
        <v>0</v>
      </c>
      <c r="P18" s="96">
        <f t="shared" si="2"/>
        <v>0</v>
      </c>
      <c r="Q18" s="89">
        <v>113413</v>
      </c>
      <c r="R18" s="89">
        <v>0</v>
      </c>
      <c r="S18" s="92">
        <f t="shared" si="3"/>
        <v>0</v>
      </c>
      <c r="T18" s="94">
        <f>101287*1.0059*1.12699</f>
        <v>114822.917803167</v>
      </c>
      <c r="U18" s="94">
        <v>0</v>
      </c>
      <c r="V18" s="96">
        <f t="shared" si="4"/>
        <v>0</v>
      </c>
      <c r="W18" s="89">
        <f>101287*1.0059*1.14071</f>
        <v>116220.774423243</v>
      </c>
      <c r="X18" s="89">
        <v>0</v>
      </c>
      <c r="Y18" s="92">
        <f t="shared" si="5"/>
        <v>0</v>
      </c>
      <c r="Z18" s="94"/>
      <c r="AA18" s="94"/>
      <c r="AB18" s="95"/>
    </row>
    <row r="19" spans="1:29" s="74" customFormat="1" ht="21.95" customHeight="1" x14ac:dyDescent="0.25">
      <c r="B19" s="86" t="s">
        <v>41</v>
      </c>
      <c r="C19" s="86" t="s">
        <v>50</v>
      </c>
      <c r="D19" s="89">
        <v>32954</v>
      </c>
      <c r="E19" s="89">
        <v>24914.202194357367</v>
      </c>
      <c r="F19" s="92">
        <f t="shared" si="6"/>
        <v>0.75602968363043532</v>
      </c>
      <c r="G19" s="94">
        <v>33744</v>
      </c>
      <c r="H19" s="94">
        <f t="shared" si="7"/>
        <v>790</v>
      </c>
      <c r="I19" s="94">
        <v>25704.202194357367</v>
      </c>
      <c r="J19" s="96">
        <f t="shared" si="0"/>
        <v>0.76174141163932452</v>
      </c>
      <c r="K19" s="89">
        <v>34554</v>
      </c>
      <c r="L19" s="89">
        <v>26514.202194357367</v>
      </c>
      <c r="M19" s="92">
        <f t="shared" si="1"/>
        <v>0.76732656694904688</v>
      </c>
      <c r="N19" s="94">
        <v>35382</v>
      </c>
      <c r="O19" s="94">
        <v>32842.202194357364</v>
      </c>
      <c r="P19" s="96">
        <f t="shared" si="2"/>
        <v>0.92821779985182762</v>
      </c>
      <c r="Q19" s="97">
        <v>44800</v>
      </c>
      <c r="R19" s="97">
        <f>29148.2021943574+5500</f>
        <v>34648.2021943574</v>
      </c>
      <c r="S19" s="92">
        <f t="shared" si="3"/>
        <v>0.77339737040976342</v>
      </c>
      <c r="T19" s="94">
        <v>37099</v>
      </c>
      <c r="U19" s="94">
        <v>34559</v>
      </c>
      <c r="V19" s="96">
        <f t="shared" si="4"/>
        <v>0.9315345427100461</v>
      </c>
      <c r="W19" s="89">
        <v>37989</v>
      </c>
      <c r="X19" s="89">
        <v>35388</v>
      </c>
      <c r="Y19" s="92">
        <f t="shared" si="5"/>
        <v>0.93153281212982708</v>
      </c>
      <c r="Z19" s="94"/>
      <c r="AA19" s="94"/>
      <c r="AB19" s="95"/>
    </row>
    <row r="20" spans="1:29" s="74" customFormat="1" ht="21.95" customHeight="1" x14ac:dyDescent="0.25">
      <c r="B20" s="86" t="s">
        <v>40</v>
      </c>
      <c r="C20" s="86" t="s">
        <v>50</v>
      </c>
      <c r="D20" s="89">
        <v>56553</v>
      </c>
      <c r="E20" s="89">
        <v>49351.362991266375</v>
      </c>
      <c r="F20" s="92">
        <f t="shared" si="6"/>
        <v>0.87265685270925286</v>
      </c>
      <c r="G20" s="94">
        <v>58188</v>
      </c>
      <c r="H20" s="94">
        <f t="shared" si="7"/>
        <v>1635</v>
      </c>
      <c r="I20" s="94">
        <v>50986.362991266375</v>
      </c>
      <c r="J20" s="96">
        <f t="shared" si="0"/>
        <v>0.87623501394215941</v>
      </c>
      <c r="K20" s="89">
        <v>59870</v>
      </c>
      <c r="L20" s="89">
        <v>52668.362991266375</v>
      </c>
      <c r="M20" s="92">
        <f t="shared" si="1"/>
        <v>0.8797120927220039</v>
      </c>
      <c r="N20" s="94">
        <v>61601</v>
      </c>
      <c r="O20" s="94">
        <v>54399.362991266375</v>
      </c>
      <c r="P20" s="96">
        <f t="shared" si="2"/>
        <v>0.88309220615357498</v>
      </c>
      <c r="Q20" s="89">
        <v>63361</v>
      </c>
      <c r="R20" s="89">
        <v>56177.362991266375</v>
      </c>
      <c r="S20" s="92">
        <f t="shared" si="3"/>
        <v>0.88662368004397618</v>
      </c>
      <c r="T20" s="94">
        <v>65214</v>
      </c>
      <c r="U20" s="94">
        <v>58212</v>
      </c>
      <c r="V20" s="96">
        <f t="shared" si="4"/>
        <v>0.89263041678167265</v>
      </c>
      <c r="W20" s="89">
        <v>67100</v>
      </c>
      <c r="X20" s="89">
        <v>59896</v>
      </c>
      <c r="Y20" s="92">
        <f t="shared" si="5"/>
        <v>0.89263785394932937</v>
      </c>
      <c r="Z20" s="94"/>
      <c r="AA20" s="94"/>
      <c r="AB20" s="95"/>
    </row>
    <row r="21" spans="1:29" s="74" customFormat="1" ht="21.95" customHeight="1" x14ac:dyDescent="0.25">
      <c r="B21" s="86" t="s">
        <v>42</v>
      </c>
      <c r="C21" s="86" t="s">
        <v>50</v>
      </c>
      <c r="D21" s="89">
        <v>12325</v>
      </c>
      <c r="E21" s="89">
        <v>8249.4289592760197</v>
      </c>
      <c r="F21" s="92">
        <f t="shared" si="6"/>
        <v>0.66932486484998133</v>
      </c>
      <c r="G21" s="94">
        <v>12550</v>
      </c>
      <c r="H21" s="94">
        <f t="shared" si="7"/>
        <v>135</v>
      </c>
      <c r="I21" s="94">
        <v>8384.4289592760197</v>
      </c>
      <c r="J21" s="96">
        <f t="shared" si="0"/>
        <v>0.66808198878693381</v>
      </c>
      <c r="K21" s="89">
        <v>12780</v>
      </c>
      <c r="L21" s="89">
        <v>8522.4289592760197</v>
      </c>
      <c r="M21" s="92">
        <f t="shared" si="1"/>
        <v>0.66685672607793578</v>
      </c>
      <c r="N21" s="94">
        <v>13014</v>
      </c>
      <c r="O21" s="94">
        <v>8662.8289592760193</v>
      </c>
      <c r="P21" s="96">
        <f t="shared" si="2"/>
        <v>0.6656545996062716</v>
      </c>
      <c r="Q21" s="89">
        <v>13252</v>
      </c>
      <c r="R21" s="97">
        <v>9920.6289592760186</v>
      </c>
      <c r="S21" s="92">
        <f t="shared" si="3"/>
        <v>0.74861371561092804</v>
      </c>
      <c r="T21" s="94">
        <v>13495</v>
      </c>
      <c r="U21" s="94">
        <v>8951</v>
      </c>
      <c r="V21" s="96">
        <f t="shared" si="4"/>
        <v>0.66328269729529454</v>
      </c>
      <c r="W21" s="89">
        <v>13742</v>
      </c>
      <c r="X21" s="89">
        <v>9115</v>
      </c>
      <c r="Y21" s="92">
        <f t="shared" si="5"/>
        <v>0.66329500800465724</v>
      </c>
      <c r="Z21" s="94"/>
      <c r="AA21" s="94"/>
      <c r="AB21" s="95"/>
    </row>
    <row r="22" spans="1:29" s="74" customFormat="1" ht="9" customHeight="1" x14ac:dyDescent="0.25">
      <c r="A22" s="87"/>
      <c r="B22" s="88"/>
      <c r="C22" s="88"/>
      <c r="D22" s="90"/>
      <c r="E22" s="90"/>
      <c r="F22" s="91"/>
      <c r="G22" s="90"/>
      <c r="H22" s="90"/>
      <c r="I22" s="90"/>
      <c r="J22" s="91"/>
      <c r="K22" s="90"/>
      <c r="L22" s="90"/>
      <c r="M22" s="91"/>
      <c r="N22" s="90"/>
      <c r="O22" s="90"/>
      <c r="P22" s="91"/>
      <c r="Q22" s="90"/>
      <c r="R22" s="90"/>
      <c r="S22" s="91"/>
      <c r="T22" s="90"/>
      <c r="U22" s="90"/>
      <c r="V22" s="91"/>
      <c r="W22" s="90"/>
      <c r="X22" s="90"/>
      <c r="Y22" s="91"/>
      <c r="Z22" s="90"/>
      <c r="AA22" s="90"/>
      <c r="AB22" s="91"/>
      <c r="AC22" s="87"/>
    </row>
    <row r="23" spans="1:29" s="74" customFormat="1" ht="21.95" customHeight="1" x14ac:dyDescent="0.25">
      <c r="B23" s="86" t="s">
        <v>34</v>
      </c>
      <c r="C23" s="85"/>
      <c r="D23" s="89">
        <f>SUM(D8:D22)</f>
        <v>4120355.9995223158</v>
      </c>
      <c r="E23" s="89">
        <f>SUM(E8:E22)</f>
        <v>3258687.7666046843</v>
      </c>
      <c r="F23" s="93">
        <f>E23/D23</f>
        <v>0.79087529499452791</v>
      </c>
      <c r="G23" s="89">
        <f>SUM(G8:G22)</f>
        <v>4219880.4955988312</v>
      </c>
      <c r="H23" s="89">
        <f>SUM(H8:H22)</f>
        <v>136297.59520284631</v>
      </c>
      <c r="I23" s="89">
        <f>SUM(I8:I22)</f>
        <v>3394985.3618075307</v>
      </c>
      <c r="J23" s="93">
        <f>I23/G23</f>
        <v>0.80452168381269717</v>
      </c>
      <c r="K23" s="89">
        <f>SUM(K8:K22)</f>
        <v>4266503</v>
      </c>
      <c r="L23" s="89">
        <f>SUM(L8:L22)</f>
        <v>3472148.7652715021</v>
      </c>
      <c r="M23" s="93">
        <f>L23/K23</f>
        <v>0.81381608433686836</v>
      </c>
      <c r="N23" s="89">
        <f>SUM(N8:N22)</f>
        <v>4446218.9999999991</v>
      </c>
      <c r="O23" s="89">
        <f>SUM(O8:O22)</f>
        <v>3573459.0117420093</v>
      </c>
      <c r="P23" s="93">
        <f>O23/N23</f>
        <v>0.80370737737884934</v>
      </c>
      <c r="Q23" s="89">
        <f>SUM(Q8:Q22)</f>
        <v>4516397.9999999991</v>
      </c>
      <c r="R23" s="89">
        <f>SUM(R8:R22)</f>
        <v>3649934.121691823</v>
      </c>
      <c r="S23" s="93">
        <f>R23/Q23</f>
        <v>0.80815156717628156</v>
      </c>
      <c r="T23" s="89">
        <f>SUM(T8:T22)</f>
        <v>4567354.9178031692</v>
      </c>
      <c r="U23" s="89">
        <f>SUM(U8:U22)</f>
        <v>3706811.4233115558</v>
      </c>
      <c r="V23" s="93">
        <f>U23/T23</f>
        <v>0.81158821462783926</v>
      </c>
      <c r="W23" s="89">
        <f>SUM(W8:W22)</f>
        <v>4626660.7744232425</v>
      </c>
      <c r="X23" s="89">
        <f>SUM(X8:X22)</f>
        <v>3788591</v>
      </c>
      <c r="Y23" s="93">
        <f>X23/W23</f>
        <v>0.81886076907643701</v>
      </c>
      <c r="Z23" s="89">
        <f>SUM(Z8:Z22)</f>
        <v>0</v>
      </c>
      <c r="AA23" s="89">
        <f>SUM(AA8:AA22)</f>
        <v>0</v>
      </c>
      <c r="AB23" s="93"/>
    </row>
    <row r="24" spans="1:29" x14ac:dyDescent="0.25">
      <c r="B24" s="83"/>
    </row>
    <row r="25" spans="1:29" x14ac:dyDescent="0.25">
      <c r="B25" s="84" t="s">
        <v>58</v>
      </c>
    </row>
    <row r="26" spans="1:29" x14ac:dyDescent="0.25">
      <c r="B26" s="84" t="s">
        <v>57</v>
      </c>
    </row>
    <row r="28" spans="1:29" x14ac:dyDescent="0.25">
      <c r="X28" s="98"/>
    </row>
    <row r="29" spans="1:29" hidden="1" x14ac:dyDescent="0.25">
      <c r="B29" s="76">
        <v>2016</v>
      </c>
    </row>
    <row r="30" spans="1:29" hidden="1" x14ac:dyDescent="0.25">
      <c r="B30" s="76">
        <v>2017</v>
      </c>
    </row>
    <row r="31" spans="1:29" hidden="1" x14ac:dyDescent="0.25">
      <c r="B31" s="76">
        <v>2018</v>
      </c>
    </row>
    <row r="32" spans="1:29" hidden="1" x14ac:dyDescent="0.25">
      <c r="B32" s="76">
        <v>2019</v>
      </c>
    </row>
    <row r="33" spans="3:23" hidden="1" x14ac:dyDescent="0.25"/>
    <row r="34" spans="3:23" hidden="1" x14ac:dyDescent="0.25">
      <c r="C34" s="77">
        <v>30142796594</v>
      </c>
    </row>
    <row r="35" spans="3:23" hidden="1" x14ac:dyDescent="0.25">
      <c r="C35" s="77">
        <v>3862085270.9567075</v>
      </c>
    </row>
    <row r="36" spans="3:23" hidden="1" x14ac:dyDescent="0.25">
      <c r="C36" s="77">
        <v>479040402</v>
      </c>
    </row>
    <row r="37" spans="3:23" hidden="1" x14ac:dyDescent="0.25">
      <c r="C37" s="77">
        <v>2060213196</v>
      </c>
    </row>
    <row r="38" spans="3:23" hidden="1" x14ac:dyDescent="0.25"/>
    <row r="40" spans="3:23" x14ac:dyDescent="0.25">
      <c r="T40" s="98">
        <f>T19-Q19</f>
        <v>-7701</v>
      </c>
      <c r="W40" s="98">
        <f>W19-T19</f>
        <v>890</v>
      </c>
    </row>
  </sheetData>
  <mergeCells count="10">
    <mergeCell ref="C6:C7"/>
    <mergeCell ref="B6:B7"/>
    <mergeCell ref="G6:J6"/>
    <mergeCell ref="K6:M6"/>
    <mergeCell ref="N6:P6"/>
    <mergeCell ref="Q6:S6"/>
    <mergeCell ref="T6:V6"/>
    <mergeCell ref="W6:Y6"/>
    <mergeCell ref="Z6:AB6"/>
    <mergeCell ref="D6:F6"/>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B6DDF-EB08-4D4D-89DF-1520E8A8CF2A}">
  <dimension ref="B3:E10"/>
  <sheetViews>
    <sheetView workbookViewId="0">
      <selection activeCell="F23" sqref="F23"/>
    </sheetView>
  </sheetViews>
  <sheetFormatPr baseColWidth="10" defaultRowHeight="15" x14ac:dyDescent="0.25"/>
  <cols>
    <col min="3" max="5" width="15.5703125" customWidth="1"/>
  </cols>
  <sheetData>
    <row r="3" spans="2:5" ht="25.5" x14ac:dyDescent="0.25">
      <c r="B3" s="20"/>
      <c r="C3" s="82" t="s">
        <v>60</v>
      </c>
      <c r="D3" s="82" t="s">
        <v>53</v>
      </c>
      <c r="E3" s="82" t="s">
        <v>54</v>
      </c>
    </row>
    <row r="4" spans="2:5" x14ac:dyDescent="0.25">
      <c r="B4" s="20">
        <v>2014</v>
      </c>
      <c r="C4" s="89">
        <v>861668.23291763151</v>
      </c>
      <c r="D4" s="89">
        <v>3258687.7666046843</v>
      </c>
      <c r="E4" s="93">
        <v>0.79087529499452791</v>
      </c>
    </row>
    <row r="5" spans="2:5" x14ac:dyDescent="0.25">
      <c r="B5" s="20">
        <v>2015</v>
      </c>
      <c r="C5" s="89">
        <v>824895.13379130047</v>
      </c>
      <c r="D5" s="89">
        <v>3394985.3618075307</v>
      </c>
      <c r="E5" s="93">
        <v>0.80452168381269717</v>
      </c>
    </row>
    <row r="6" spans="2:5" x14ac:dyDescent="0.25">
      <c r="B6" s="20">
        <v>2016</v>
      </c>
      <c r="C6" s="89">
        <v>794354.23472849792</v>
      </c>
      <c r="D6" s="89">
        <v>3472148.7652715021</v>
      </c>
      <c r="E6" s="93">
        <v>0.81381608433686836</v>
      </c>
    </row>
    <row r="7" spans="2:5" x14ac:dyDescent="0.25">
      <c r="B7" s="20">
        <v>2017</v>
      </c>
      <c r="C7" s="89">
        <v>872759.98825798975</v>
      </c>
      <c r="D7" s="89">
        <v>3573459.0117420093</v>
      </c>
      <c r="E7" s="93">
        <v>0.80370737737884934</v>
      </c>
    </row>
    <row r="8" spans="2:5" x14ac:dyDescent="0.25">
      <c r="B8" s="20">
        <v>2018</v>
      </c>
      <c r="C8" s="89">
        <v>866463.87830817606</v>
      </c>
      <c r="D8" s="89">
        <v>3649934.121691823</v>
      </c>
      <c r="E8" s="93">
        <v>0.80815156717628156</v>
      </c>
    </row>
    <row r="9" spans="2:5" x14ac:dyDescent="0.25">
      <c r="B9" s="20">
        <v>2019</v>
      </c>
      <c r="C9" s="89">
        <v>860543.49449161347</v>
      </c>
      <c r="D9" s="89">
        <v>3706811.4233115558</v>
      </c>
      <c r="E9" s="93">
        <v>0.81158821462783926</v>
      </c>
    </row>
    <row r="10" spans="2:5" x14ac:dyDescent="0.25">
      <c r="B10" s="20">
        <v>2020</v>
      </c>
      <c r="C10" s="89">
        <v>838069.77442324255</v>
      </c>
      <c r="D10" s="89">
        <v>3788591</v>
      </c>
      <c r="E10" s="93">
        <v>0.81886076907643701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O52"/>
  <sheetViews>
    <sheetView topLeftCell="A16" zoomScaleNormal="100" workbookViewId="0">
      <selection activeCell="B41" sqref="B41:K49"/>
    </sheetView>
  </sheetViews>
  <sheetFormatPr baseColWidth="10" defaultColWidth="11.42578125" defaultRowHeight="15" x14ac:dyDescent="0.25"/>
  <cols>
    <col min="1" max="1" width="11.42578125" style="20" customWidth="1"/>
    <col min="2" max="2" width="11.42578125" style="20"/>
    <col min="3" max="3" width="15.85546875" style="20" customWidth="1"/>
    <col min="4" max="4" width="13.140625" style="20" customWidth="1"/>
    <col min="5" max="6" width="16.28515625" style="20" customWidth="1"/>
    <col min="7" max="7" width="18.5703125" style="20" customWidth="1"/>
    <col min="8" max="8" width="16" style="20" customWidth="1"/>
    <col min="9" max="9" width="18.85546875" style="20" customWidth="1"/>
    <col min="10" max="10" width="11.42578125" style="20"/>
    <col min="11" max="11" width="31.42578125" style="20" customWidth="1"/>
    <col min="12" max="12" width="15.7109375" style="20" bestFit="1" customWidth="1"/>
    <col min="13" max="16384" width="11.42578125" style="20"/>
  </cols>
  <sheetData>
    <row r="2" spans="1:41" customFormat="1" ht="21" x14ac:dyDescent="0.35">
      <c r="A2" s="4"/>
      <c r="B2" s="5" t="s">
        <v>16</v>
      </c>
      <c r="C2" s="6"/>
      <c r="D2" s="7"/>
      <c r="E2" s="6"/>
      <c r="F2" s="7"/>
      <c r="G2" s="6"/>
      <c r="H2" s="7"/>
      <c r="I2" s="6"/>
      <c r="J2" s="7"/>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ht="15.75" customHeight="1" x14ac:dyDescent="0.25"/>
    <row r="4" spans="1:41" ht="19.5" customHeight="1" x14ac:dyDescent="0.25">
      <c r="B4" s="13" t="s">
        <v>18</v>
      </c>
    </row>
    <row r="5" spans="1:41" ht="45" x14ac:dyDescent="0.25">
      <c r="B5" s="52" t="s">
        <v>7</v>
      </c>
      <c r="C5" s="52" t="s">
        <v>6</v>
      </c>
      <c r="D5" s="52" t="s">
        <v>5</v>
      </c>
      <c r="E5" s="52" t="s">
        <v>4</v>
      </c>
      <c r="F5" s="52" t="s">
        <v>3</v>
      </c>
      <c r="G5" s="52" t="s">
        <v>2</v>
      </c>
      <c r="H5" s="52" t="s">
        <v>1</v>
      </c>
      <c r="I5" s="52" t="s">
        <v>0</v>
      </c>
    </row>
    <row r="6" spans="1:41" x14ac:dyDescent="0.25">
      <c r="B6" s="53">
        <v>2010</v>
      </c>
      <c r="C6" s="56">
        <v>4324806488</v>
      </c>
      <c r="D6" s="56">
        <v>413866667</v>
      </c>
      <c r="E6" s="56">
        <v>1384656247.4609129</v>
      </c>
      <c r="F6" s="56">
        <v>23201360</v>
      </c>
      <c r="G6" s="57">
        <v>6146530762.4609127</v>
      </c>
      <c r="H6" s="58"/>
      <c r="I6" s="55"/>
    </row>
    <row r="7" spans="1:41" x14ac:dyDescent="0.25">
      <c r="B7" s="53"/>
      <c r="C7" s="59"/>
      <c r="D7" s="59"/>
      <c r="E7" s="59"/>
      <c r="F7" s="59"/>
      <c r="G7" s="60"/>
      <c r="H7" s="58">
        <v>3386252670.1140814</v>
      </c>
      <c r="I7" s="55">
        <f>H7/G6</f>
        <v>0.55092096679888947</v>
      </c>
    </row>
    <row r="8" spans="1:41" x14ac:dyDescent="0.25">
      <c r="B8" s="53">
        <v>2011</v>
      </c>
      <c r="C8" s="56">
        <v>4469682022</v>
      </c>
      <c r="D8" s="56">
        <v>287629841</v>
      </c>
      <c r="E8" s="56">
        <v>567221212</v>
      </c>
      <c r="F8" s="56">
        <v>390338835</v>
      </c>
      <c r="G8" s="57">
        <v>5714871910</v>
      </c>
      <c r="H8" s="58"/>
      <c r="I8" s="55"/>
    </row>
    <row r="9" spans="1:41" x14ac:dyDescent="0.25">
      <c r="B9" s="53"/>
      <c r="C9" s="59"/>
      <c r="D9" s="59"/>
      <c r="E9" s="59"/>
      <c r="F9" s="59"/>
      <c r="G9" s="60"/>
      <c r="H9" s="60">
        <v>5038096195.0327816</v>
      </c>
      <c r="I9" s="55">
        <f>H9/G8</f>
        <v>0.88157639827710177</v>
      </c>
    </row>
    <row r="10" spans="1:41" x14ac:dyDescent="0.25">
      <c r="B10" s="53">
        <v>2012</v>
      </c>
      <c r="C10" s="56">
        <v>4739215933</v>
      </c>
      <c r="D10" s="56">
        <v>675354324</v>
      </c>
      <c r="E10" s="56">
        <v>496502461</v>
      </c>
      <c r="F10" s="56">
        <v>652444252</v>
      </c>
      <c r="G10" s="57">
        <v>6563516970</v>
      </c>
      <c r="H10" s="58"/>
      <c r="I10" s="55"/>
      <c r="L10" s="33"/>
    </row>
    <row r="11" spans="1:41" x14ac:dyDescent="0.25">
      <c r="B11" s="65"/>
      <c r="C11" s="66"/>
      <c r="D11" s="66"/>
      <c r="E11" s="66"/>
      <c r="F11" s="66"/>
      <c r="G11" s="60"/>
      <c r="H11" s="58">
        <v>4169949702.3572536</v>
      </c>
      <c r="I11" s="55">
        <f>H11/G10</f>
        <v>0.63532245310203772</v>
      </c>
    </row>
    <row r="12" spans="1:41" x14ac:dyDescent="0.25">
      <c r="B12" s="53">
        <v>2013</v>
      </c>
      <c r="C12" s="56">
        <v>3395070912</v>
      </c>
      <c r="D12" s="56">
        <v>524389851</v>
      </c>
      <c r="E12" s="56">
        <v>608409199</v>
      </c>
      <c r="F12" s="56">
        <v>596541052</v>
      </c>
      <c r="G12" s="57">
        <v>5124411014</v>
      </c>
      <c r="H12" s="58"/>
      <c r="I12" s="55"/>
    </row>
    <row r="13" spans="1:41" x14ac:dyDescent="0.25">
      <c r="B13" s="65"/>
      <c r="C13" s="66"/>
      <c r="D13" s="66"/>
      <c r="E13" s="66"/>
      <c r="F13" s="66"/>
      <c r="G13" s="60"/>
      <c r="H13" s="58">
        <v>5038177314.0175943</v>
      </c>
      <c r="I13" s="55">
        <f>H13/G12</f>
        <v>0.98317197825334202</v>
      </c>
    </row>
    <row r="14" spans="1:41" x14ac:dyDescent="0.25">
      <c r="B14" s="53">
        <v>2014</v>
      </c>
      <c r="C14" s="56">
        <v>5823365945.5998611</v>
      </c>
      <c r="D14" s="56">
        <v>536742044</v>
      </c>
      <c r="E14" s="56">
        <v>603775363.23000002</v>
      </c>
      <c r="F14" s="56">
        <v>691971020.9000001</v>
      </c>
      <c r="G14" s="57">
        <v>7655854373.7579994</v>
      </c>
      <c r="H14" s="58"/>
      <c r="I14" s="55"/>
    </row>
    <row r="15" spans="1:41" x14ac:dyDescent="0.25">
      <c r="B15" s="65"/>
      <c r="C15" s="66"/>
      <c r="D15" s="66"/>
      <c r="E15" s="66"/>
      <c r="F15" s="66"/>
      <c r="G15" s="67"/>
      <c r="H15" s="58">
        <v>6446205085.631299</v>
      </c>
      <c r="I15" s="55">
        <f>+H15/G14</f>
        <v>0.84199682634076478</v>
      </c>
    </row>
    <row r="16" spans="1:41" x14ac:dyDescent="0.25">
      <c r="B16" s="68"/>
      <c r="C16" s="68"/>
      <c r="D16" s="68"/>
      <c r="E16" s="68"/>
      <c r="F16" s="68"/>
      <c r="G16" s="62"/>
      <c r="H16" s="68"/>
      <c r="I16" s="64"/>
    </row>
    <row r="17" spans="2:9" x14ac:dyDescent="0.25">
      <c r="B17" s="53">
        <v>2015</v>
      </c>
      <c r="C17" s="56">
        <v>5812115424.71</v>
      </c>
      <c r="D17" s="56">
        <v>658443588</v>
      </c>
      <c r="E17" s="56">
        <v>685062654</v>
      </c>
      <c r="F17" s="56">
        <v>762946272.90999997</v>
      </c>
      <c r="G17" s="57">
        <v>7918567939.6199999</v>
      </c>
      <c r="H17" s="58"/>
      <c r="I17" s="55"/>
    </row>
    <row r="18" spans="2:9" x14ac:dyDescent="0.25">
      <c r="B18" s="53"/>
      <c r="C18" s="66"/>
      <c r="D18" s="66"/>
      <c r="E18" s="66"/>
      <c r="F18" s="66"/>
      <c r="G18" s="60"/>
      <c r="H18" s="58">
        <v>5465705493.9720545</v>
      </c>
      <c r="I18" s="55">
        <f>+H18/G17</f>
        <v>0.69023913612267951</v>
      </c>
    </row>
    <row r="19" spans="2:9" x14ac:dyDescent="0.25">
      <c r="B19" s="61"/>
      <c r="C19" s="61"/>
      <c r="D19" s="61"/>
      <c r="E19" s="61"/>
      <c r="F19" s="61"/>
      <c r="G19" s="62"/>
      <c r="H19" s="69"/>
      <c r="I19" s="64"/>
    </row>
    <row r="20" spans="2:9" x14ac:dyDescent="0.25">
      <c r="B20" s="53">
        <v>2016</v>
      </c>
      <c r="C20" s="56">
        <v>8152019660.9564285</v>
      </c>
      <c r="D20" s="56">
        <v>691679149</v>
      </c>
      <c r="E20" s="56">
        <v>534860758</v>
      </c>
      <c r="F20" s="56">
        <v>1259939514.8</v>
      </c>
      <c r="G20" s="57">
        <v>10638499082.756428</v>
      </c>
      <c r="H20" s="58"/>
      <c r="I20" s="55"/>
    </row>
    <row r="21" spans="2:9" x14ac:dyDescent="0.25">
      <c r="B21" s="53"/>
      <c r="C21" s="56"/>
      <c r="D21" s="56"/>
      <c r="E21" s="56"/>
      <c r="F21" s="56"/>
      <c r="G21" s="57"/>
      <c r="H21" s="58">
        <v>9291303018.4746094</v>
      </c>
      <c r="I21" s="55">
        <v>0.94359250404889505</v>
      </c>
    </row>
    <row r="22" spans="2:9" x14ac:dyDescent="0.25">
      <c r="B22" s="61"/>
      <c r="C22" s="61"/>
      <c r="D22" s="61"/>
      <c r="E22" s="61"/>
      <c r="F22" s="61"/>
      <c r="G22" s="62"/>
      <c r="H22" s="69"/>
      <c r="I22" s="64"/>
    </row>
    <row r="23" spans="2:9" x14ac:dyDescent="0.25">
      <c r="B23" s="53">
        <v>2017</v>
      </c>
      <c r="C23" s="56">
        <v>12374967501.471041</v>
      </c>
      <c r="D23" s="56">
        <v>3029180782</v>
      </c>
      <c r="E23" s="56">
        <v>1925921334.95</v>
      </c>
      <c r="F23" s="56">
        <v>1489082140.4376063</v>
      </c>
      <c r="G23" s="57">
        <v>18819151758.858646</v>
      </c>
      <c r="H23" s="58"/>
      <c r="I23" s="55"/>
    </row>
    <row r="24" spans="2:9" x14ac:dyDescent="0.25">
      <c r="B24" s="53"/>
      <c r="C24" s="56"/>
      <c r="D24" s="56"/>
      <c r="E24" s="56"/>
      <c r="F24" s="56"/>
      <c r="G24" s="57"/>
      <c r="H24" s="58">
        <v>15465161750.15</v>
      </c>
      <c r="I24" s="55">
        <f>+H24/G23</f>
        <v>0.8217778329392641</v>
      </c>
    </row>
    <row r="25" spans="2:9" x14ac:dyDescent="0.25">
      <c r="B25" s="61"/>
      <c r="C25" s="61"/>
      <c r="D25" s="61"/>
      <c r="E25" s="61"/>
      <c r="F25" s="61"/>
      <c r="G25" s="62"/>
      <c r="H25" s="69"/>
      <c r="I25" s="64"/>
    </row>
    <row r="26" spans="2:9" x14ac:dyDescent="0.25">
      <c r="B26" s="53">
        <v>2018</v>
      </c>
      <c r="C26" s="56">
        <v>22749143122.512077</v>
      </c>
      <c r="D26" s="56">
        <v>2615064762.0079999</v>
      </c>
      <c r="E26" s="56">
        <v>1886641156.75</v>
      </c>
      <c r="F26" s="56">
        <v>1525655298</v>
      </c>
      <c r="G26" s="57">
        <v>28776504339.270077</v>
      </c>
      <c r="H26" s="58"/>
      <c r="I26" s="55"/>
    </row>
    <row r="27" spans="2:9" x14ac:dyDescent="0.25">
      <c r="B27" s="53"/>
      <c r="C27" s="56"/>
      <c r="D27" s="56"/>
      <c r="E27" s="56"/>
      <c r="F27" s="56"/>
      <c r="G27" s="57"/>
      <c r="H27" s="58">
        <v>21106376713</v>
      </c>
      <c r="I27" s="55">
        <f>+H27/G26</f>
        <v>0.73345867392923825</v>
      </c>
    </row>
    <row r="28" spans="2:9" x14ac:dyDescent="0.25">
      <c r="B28" s="61"/>
      <c r="C28" s="61"/>
      <c r="D28" s="61"/>
      <c r="E28" s="61"/>
      <c r="F28" s="61"/>
      <c r="G28" s="62"/>
      <c r="H28" s="69"/>
      <c r="I28" s="64"/>
    </row>
    <row r="29" spans="2:9" x14ac:dyDescent="0.25">
      <c r="B29" s="53">
        <v>2019</v>
      </c>
      <c r="C29" s="56">
        <v>27400138734</v>
      </c>
      <c r="D29" s="56">
        <v>1562544362</v>
      </c>
      <c r="E29" s="56">
        <v>1994084199</v>
      </c>
      <c r="F29" s="56">
        <v>1089820000</v>
      </c>
      <c r="G29" s="57">
        <f>C29+D29+E29+F29</f>
        <v>32046587295</v>
      </c>
      <c r="H29" s="58"/>
      <c r="I29" s="55"/>
    </row>
    <row r="30" spans="2:9" x14ac:dyDescent="0.25">
      <c r="B30" s="53"/>
      <c r="C30" s="56"/>
      <c r="D30" s="56"/>
      <c r="E30" s="56"/>
      <c r="F30" s="56"/>
      <c r="G30" s="57"/>
      <c r="H30" s="58">
        <v>11863460506</v>
      </c>
      <c r="I30" s="55">
        <f>+H30/G29</f>
        <v>0.37019419249833729</v>
      </c>
    </row>
    <row r="31" spans="2:9" x14ac:dyDescent="0.25">
      <c r="B31" s="61"/>
      <c r="C31" s="61"/>
      <c r="D31" s="61"/>
      <c r="E31" s="61"/>
      <c r="F31" s="61"/>
      <c r="G31" s="62"/>
      <c r="H31" s="69"/>
      <c r="I31" s="64"/>
    </row>
    <row r="32" spans="2:9" x14ac:dyDescent="0.25">
      <c r="B32" s="53">
        <v>2020</v>
      </c>
      <c r="C32" s="56"/>
      <c r="D32" s="56"/>
      <c r="E32" s="56"/>
      <c r="F32" s="56"/>
      <c r="G32" s="57"/>
      <c r="H32" s="58"/>
      <c r="I32" s="55"/>
    </row>
    <row r="33" spans="2:11" x14ac:dyDescent="0.25">
      <c r="B33" s="53"/>
      <c r="C33" s="56"/>
      <c r="D33" s="56"/>
      <c r="E33" s="56"/>
      <c r="F33" s="56"/>
      <c r="G33" s="57"/>
      <c r="H33" s="58"/>
      <c r="I33" s="55" t="e">
        <f>+H33/G32</f>
        <v>#DIV/0!</v>
      </c>
    </row>
    <row r="35" spans="2:11" x14ac:dyDescent="0.25">
      <c r="B35" s="50" t="s">
        <v>24</v>
      </c>
    </row>
    <row r="36" spans="2:11" x14ac:dyDescent="0.25">
      <c r="B36" s="50" t="s">
        <v>29</v>
      </c>
    </row>
    <row r="38" spans="2:11" ht="15.75" x14ac:dyDescent="0.25">
      <c r="B38" s="49" t="s">
        <v>15</v>
      </c>
    </row>
    <row r="41" spans="2:11" ht="18" customHeight="1" x14ac:dyDescent="0.25">
      <c r="B41" s="107" t="s">
        <v>30</v>
      </c>
      <c r="C41" s="108"/>
      <c r="D41" s="108"/>
      <c r="E41" s="108"/>
      <c r="F41" s="108"/>
      <c r="G41" s="108"/>
      <c r="H41" s="108"/>
      <c r="I41" s="108"/>
      <c r="J41" s="108"/>
      <c r="K41" s="108"/>
    </row>
    <row r="42" spans="2:11" ht="18" customHeight="1" x14ac:dyDescent="0.25">
      <c r="B42" s="108"/>
      <c r="C42" s="108"/>
      <c r="D42" s="108"/>
      <c r="E42" s="108"/>
      <c r="F42" s="108"/>
      <c r="G42" s="108"/>
      <c r="H42" s="108"/>
      <c r="I42" s="108"/>
      <c r="J42" s="108"/>
      <c r="K42" s="108"/>
    </row>
    <row r="43" spans="2:11" ht="18" customHeight="1" x14ac:dyDescent="0.25">
      <c r="B43" s="108"/>
      <c r="C43" s="108"/>
      <c r="D43" s="108"/>
      <c r="E43" s="108"/>
      <c r="F43" s="108"/>
      <c r="G43" s="108"/>
      <c r="H43" s="108"/>
      <c r="I43" s="108"/>
      <c r="J43" s="108"/>
      <c r="K43" s="108"/>
    </row>
    <row r="44" spans="2:11" ht="18" customHeight="1" x14ac:dyDescent="0.25">
      <c r="B44" s="108"/>
      <c r="C44" s="108"/>
      <c r="D44" s="108"/>
      <c r="E44" s="108"/>
      <c r="F44" s="108"/>
      <c r="G44" s="108"/>
      <c r="H44" s="108"/>
      <c r="I44" s="108"/>
      <c r="J44" s="108"/>
      <c r="K44" s="108"/>
    </row>
    <row r="45" spans="2:11" ht="18" customHeight="1" x14ac:dyDescent="0.25">
      <c r="B45" s="108"/>
      <c r="C45" s="108"/>
      <c r="D45" s="108"/>
      <c r="E45" s="108"/>
      <c r="F45" s="108"/>
      <c r="G45" s="108"/>
      <c r="H45" s="108"/>
      <c r="I45" s="108"/>
      <c r="J45" s="108"/>
      <c r="K45" s="108"/>
    </row>
    <row r="46" spans="2:11" ht="18" customHeight="1" x14ac:dyDescent="0.25">
      <c r="B46" s="108"/>
      <c r="C46" s="108"/>
      <c r="D46" s="108"/>
      <c r="E46" s="108"/>
      <c r="F46" s="108"/>
      <c r="G46" s="108"/>
      <c r="H46" s="108"/>
      <c r="I46" s="108"/>
      <c r="J46" s="108"/>
      <c r="K46" s="108"/>
    </row>
    <row r="47" spans="2:11" ht="18" customHeight="1" x14ac:dyDescent="0.25">
      <c r="B47" s="108"/>
      <c r="C47" s="108"/>
      <c r="D47" s="108"/>
      <c r="E47" s="108"/>
      <c r="F47" s="108"/>
      <c r="G47" s="108"/>
      <c r="H47" s="108"/>
      <c r="I47" s="108"/>
      <c r="J47" s="108"/>
      <c r="K47" s="108"/>
    </row>
    <row r="48" spans="2:11" ht="18" customHeight="1" x14ac:dyDescent="0.25">
      <c r="B48" s="108"/>
      <c r="C48" s="108"/>
      <c r="D48" s="108"/>
      <c r="E48" s="108"/>
      <c r="F48" s="108"/>
      <c r="G48" s="108"/>
      <c r="H48" s="108"/>
      <c r="I48" s="108"/>
      <c r="J48" s="108"/>
      <c r="K48" s="108"/>
    </row>
    <row r="49" spans="2:11" ht="18" customHeight="1" x14ac:dyDescent="0.25">
      <c r="B49" s="108"/>
      <c r="C49" s="108"/>
      <c r="D49" s="108"/>
      <c r="E49" s="108"/>
      <c r="F49" s="108"/>
      <c r="G49" s="108"/>
      <c r="H49" s="108"/>
      <c r="I49" s="108"/>
      <c r="J49" s="108"/>
      <c r="K49" s="108"/>
    </row>
    <row r="52" spans="2:11" x14ac:dyDescent="0.25">
      <c r="B52" s="51"/>
    </row>
  </sheetData>
  <mergeCells count="1">
    <mergeCell ref="B41:K4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2"/>
  <sheetViews>
    <sheetView zoomScaleNormal="100" workbookViewId="0"/>
  </sheetViews>
  <sheetFormatPr baseColWidth="10" defaultRowHeight="15" x14ac:dyDescent="0.25"/>
  <cols>
    <col min="2" max="2" width="17.28515625" customWidth="1"/>
    <col min="3" max="8" width="14.7109375" customWidth="1"/>
    <col min="9" max="9" width="15.85546875" customWidth="1"/>
    <col min="10" max="12" width="15.140625" customWidth="1"/>
    <col min="13" max="13" width="17.140625" customWidth="1"/>
  </cols>
  <sheetData>
    <row r="1" spans="1:16" x14ac:dyDescent="0.25">
      <c r="A1" s="1"/>
      <c r="B1" s="2"/>
      <c r="C1" s="2"/>
      <c r="D1" s="2"/>
      <c r="E1" s="2"/>
      <c r="F1" s="2"/>
      <c r="G1" s="2"/>
      <c r="H1" s="2"/>
      <c r="I1" s="2"/>
      <c r="J1" s="2"/>
      <c r="K1" s="2"/>
      <c r="L1" s="3"/>
      <c r="M1" s="3"/>
      <c r="N1" s="3"/>
      <c r="O1" s="3"/>
      <c r="P1" s="3"/>
    </row>
    <row r="2" spans="1:16" ht="21" x14ac:dyDescent="0.35">
      <c r="A2" s="4"/>
      <c r="B2" s="5" t="s">
        <v>16</v>
      </c>
      <c r="C2" s="6"/>
      <c r="D2" s="7"/>
      <c r="E2" s="6"/>
      <c r="F2" s="7"/>
      <c r="G2" s="6"/>
      <c r="H2" s="7"/>
      <c r="I2" s="6"/>
      <c r="J2" s="7"/>
      <c r="K2" s="7"/>
      <c r="L2" s="8"/>
      <c r="M2" s="8"/>
      <c r="N2" s="8"/>
      <c r="O2" s="8"/>
      <c r="P2" s="8"/>
    </row>
    <row r="3" spans="1:16" ht="15.75" x14ac:dyDescent="0.25">
      <c r="A3" s="9"/>
      <c r="B3" s="10"/>
      <c r="C3" s="10"/>
      <c r="D3" s="10"/>
      <c r="E3" s="9"/>
      <c r="F3" s="9"/>
      <c r="G3" s="9"/>
      <c r="H3" s="9"/>
      <c r="I3" s="9"/>
      <c r="J3" s="9"/>
      <c r="K3" s="9"/>
      <c r="L3" s="11"/>
      <c r="M3" s="11"/>
      <c r="N3" s="11"/>
      <c r="O3" s="11"/>
      <c r="P3" s="11"/>
    </row>
    <row r="4" spans="1:16" ht="19.5" thickBot="1" x14ac:dyDescent="0.3">
      <c r="A4" s="12"/>
      <c r="B4" s="13" t="s">
        <v>17</v>
      </c>
      <c r="C4" s="14"/>
      <c r="D4" s="14"/>
      <c r="E4" s="14"/>
      <c r="F4" s="14"/>
      <c r="G4" s="14"/>
      <c r="H4" s="14"/>
      <c r="I4" s="14"/>
      <c r="J4" s="14"/>
      <c r="K4" s="14"/>
      <c r="L4" s="73" t="s">
        <v>32</v>
      </c>
      <c r="M4" s="15"/>
      <c r="N4" s="15"/>
      <c r="O4" s="15"/>
      <c r="P4" s="16"/>
    </row>
    <row r="5" spans="1:16" ht="30" customHeight="1" thickBot="1" x14ac:dyDescent="0.3">
      <c r="A5" s="12"/>
      <c r="B5" s="34" t="s">
        <v>8</v>
      </c>
      <c r="C5" s="35" t="s">
        <v>9</v>
      </c>
      <c r="D5" s="35" t="s">
        <v>10</v>
      </c>
      <c r="E5" s="35" t="s">
        <v>11</v>
      </c>
      <c r="F5" s="35" t="s">
        <v>12</v>
      </c>
      <c r="G5" s="35" t="s">
        <v>13</v>
      </c>
      <c r="H5" s="35" t="s">
        <v>14</v>
      </c>
      <c r="I5" s="36" t="s">
        <v>23</v>
      </c>
      <c r="J5" s="36" t="s">
        <v>25</v>
      </c>
      <c r="K5" s="36" t="s">
        <v>26</v>
      </c>
      <c r="L5" s="36" t="s">
        <v>27</v>
      </c>
      <c r="M5" s="36" t="s">
        <v>31</v>
      </c>
      <c r="N5" s="15"/>
      <c r="O5" s="15"/>
      <c r="P5" s="16"/>
    </row>
    <row r="6" spans="1:16" ht="30" customHeight="1" x14ac:dyDescent="0.25">
      <c r="A6" s="12"/>
      <c r="B6" s="46" t="s">
        <v>20</v>
      </c>
      <c r="C6" s="37">
        <v>2723117146.4780817</v>
      </c>
      <c r="D6" s="37">
        <v>3699989495.8398819</v>
      </c>
      <c r="E6" s="37">
        <v>3002528770.4694529</v>
      </c>
      <c r="F6" s="37">
        <v>3734527098.983294</v>
      </c>
      <c r="G6" s="37">
        <v>5160997567.1098986</v>
      </c>
      <c r="H6" s="37">
        <v>3598958217.8634005</v>
      </c>
      <c r="I6" s="38">
        <v>7201875578.6946106</v>
      </c>
      <c r="J6" s="38">
        <v>10538486355</v>
      </c>
      <c r="K6" s="38">
        <v>15670173517</v>
      </c>
      <c r="L6" s="70">
        <v>9241010755</v>
      </c>
      <c r="M6" s="70">
        <v>9241010755</v>
      </c>
      <c r="N6" s="15"/>
      <c r="O6" s="15"/>
      <c r="P6" s="16"/>
    </row>
    <row r="7" spans="1:16" ht="30" customHeight="1" x14ac:dyDescent="0.25">
      <c r="A7" s="12"/>
      <c r="B7" s="47" t="s">
        <v>21</v>
      </c>
      <c r="C7" s="39">
        <v>324310508.63999987</v>
      </c>
      <c r="D7" s="39">
        <v>488364518.52999991</v>
      </c>
      <c r="E7" s="39">
        <v>357550043.26000005</v>
      </c>
      <c r="F7" s="39">
        <v>288008519.84000003</v>
      </c>
      <c r="G7" s="39">
        <v>213239111.69999999</v>
      </c>
      <c r="H7" s="39">
        <v>320276502.60000014</v>
      </c>
      <c r="I7" s="40">
        <v>745104337.45999992</v>
      </c>
      <c r="J7" s="40">
        <v>2015901531</v>
      </c>
      <c r="K7" s="40">
        <v>1530497713</v>
      </c>
      <c r="L7" s="71">
        <v>894904606</v>
      </c>
      <c r="M7" s="71">
        <v>894904606</v>
      </c>
      <c r="N7" s="15"/>
      <c r="O7" s="15"/>
      <c r="P7" s="16"/>
    </row>
    <row r="8" spans="1:16" ht="30" customHeight="1" x14ac:dyDescent="0.25">
      <c r="A8" s="12"/>
      <c r="B8" s="47" t="s">
        <v>4</v>
      </c>
      <c r="C8" s="39">
        <v>313806400.08599997</v>
      </c>
      <c r="D8" s="39">
        <v>462261479.21000004</v>
      </c>
      <c r="E8" s="39">
        <v>275662117.36600006</v>
      </c>
      <c r="F8" s="39">
        <v>500746223.47429985</v>
      </c>
      <c r="G8" s="39">
        <v>514173805.89000005</v>
      </c>
      <c r="H8" s="39">
        <v>584894895.29999995</v>
      </c>
      <c r="I8" s="40">
        <v>703659556.76000011</v>
      </c>
      <c r="J8" s="40">
        <v>1887831925.1499994</v>
      </c>
      <c r="K8" s="40">
        <v>2146145174</v>
      </c>
      <c r="L8" s="71">
        <v>1121822089</v>
      </c>
      <c r="M8" s="71">
        <v>1121822089</v>
      </c>
      <c r="N8" s="15"/>
      <c r="O8" s="15"/>
      <c r="P8" s="16"/>
    </row>
    <row r="9" spans="1:16" ht="30" customHeight="1" thickBot="1" x14ac:dyDescent="0.3">
      <c r="A9" s="12"/>
      <c r="B9" s="48" t="s">
        <v>3</v>
      </c>
      <c r="C9" s="41">
        <v>25018614.910000004</v>
      </c>
      <c r="D9" s="41">
        <v>387480701.45290005</v>
      </c>
      <c r="E9" s="41">
        <v>534208771.26180029</v>
      </c>
      <c r="F9" s="41">
        <v>514895471.71999991</v>
      </c>
      <c r="G9" s="41">
        <v>557794600.9314003</v>
      </c>
      <c r="H9" s="41">
        <v>961575878.20865357</v>
      </c>
      <c r="I9" s="42">
        <v>640663545.55999982</v>
      </c>
      <c r="J9" s="42">
        <v>1022941939</v>
      </c>
      <c r="K9" s="42">
        <v>1759560309</v>
      </c>
      <c r="L9" s="72">
        <v>605723056</v>
      </c>
      <c r="M9" s="72">
        <v>605723056</v>
      </c>
      <c r="N9" s="15"/>
      <c r="O9" s="15"/>
      <c r="P9" s="16"/>
    </row>
    <row r="10" spans="1:16" ht="30" customHeight="1" thickBot="1" x14ac:dyDescent="0.3">
      <c r="A10" s="12"/>
      <c r="B10" s="45" t="s">
        <v>22</v>
      </c>
      <c r="C10" s="43">
        <v>3386252670.1140814</v>
      </c>
      <c r="D10" s="43">
        <v>5038096195.0327816</v>
      </c>
      <c r="E10" s="43">
        <v>4169949702.3572536</v>
      </c>
      <c r="F10" s="43">
        <v>5038177314.0175943</v>
      </c>
      <c r="G10" s="43">
        <v>6446205085.631299</v>
      </c>
      <c r="H10" s="43">
        <v>5465705493.9720545</v>
      </c>
      <c r="I10" s="44">
        <v>9291303018.4746094</v>
      </c>
      <c r="J10" s="44">
        <f>SUM(J6:J9)</f>
        <v>15465161750.15</v>
      </c>
      <c r="K10" s="44">
        <f>SUM(K6:K9)</f>
        <v>21106376713</v>
      </c>
      <c r="L10" s="44">
        <f>SUM(L6:L9)</f>
        <v>11863460506</v>
      </c>
      <c r="M10" s="44">
        <f>SUM(M6:M9)</f>
        <v>11863460506</v>
      </c>
      <c r="N10" s="15"/>
      <c r="O10" s="15"/>
      <c r="P10" s="16"/>
    </row>
    <row r="11" spans="1:16" ht="18.75" x14ac:dyDescent="0.25">
      <c r="A11" s="12"/>
      <c r="B11" s="50" t="str">
        <f>'19.Datos (viejo)'!B35</f>
        <v>Fuente: Autoridad de Cuenca Matanza Riachuelo</v>
      </c>
      <c r="C11" s="18"/>
      <c r="D11" s="18"/>
      <c r="E11" s="18"/>
      <c r="F11" s="18"/>
      <c r="G11" s="16"/>
      <c r="H11" s="14"/>
      <c r="I11" s="17"/>
      <c r="J11" s="14"/>
      <c r="K11" s="14"/>
      <c r="L11" s="15"/>
      <c r="M11" s="15"/>
      <c r="N11" s="15"/>
      <c r="O11" s="15"/>
      <c r="P11" s="16"/>
    </row>
    <row r="12" spans="1:16" ht="18.75" x14ac:dyDescent="0.25">
      <c r="A12" s="1"/>
      <c r="B12" s="50" t="str">
        <f>'19.Datos (viejo)'!B36</f>
        <v>Actualizado a abril del 2021.</v>
      </c>
      <c r="C12" s="19"/>
      <c r="D12" s="19"/>
      <c r="E12" s="19"/>
      <c r="F12" s="19"/>
      <c r="G12" s="19"/>
      <c r="H12" s="20"/>
      <c r="I12" s="20"/>
      <c r="J12" s="20"/>
      <c r="K12" s="20"/>
      <c r="L12" s="15"/>
      <c r="M12" s="15"/>
      <c r="N12" s="15"/>
      <c r="O12" s="15"/>
      <c r="P12" s="3"/>
    </row>
    <row r="13" spans="1:16" ht="18.75" x14ac:dyDescent="0.25">
      <c r="A13" s="1"/>
      <c r="B13" s="20"/>
      <c r="C13" s="20"/>
      <c r="D13" s="20"/>
      <c r="E13" s="20"/>
      <c r="F13" s="20"/>
      <c r="G13" s="20"/>
      <c r="H13" s="20"/>
      <c r="I13" s="20"/>
      <c r="J13" s="20"/>
      <c r="K13" s="20"/>
      <c r="L13" s="15"/>
      <c r="M13" s="15"/>
      <c r="N13" s="15"/>
      <c r="O13" s="15"/>
      <c r="P13" s="3"/>
    </row>
    <row r="14" spans="1:16" ht="18.75" x14ac:dyDescent="0.25">
      <c r="A14" s="1"/>
      <c r="B14" s="20"/>
      <c r="C14" s="20"/>
      <c r="D14" s="20"/>
      <c r="E14" s="20"/>
      <c r="F14" s="20"/>
      <c r="G14" s="20"/>
      <c r="H14" s="20"/>
      <c r="I14" s="20"/>
      <c r="J14" s="20"/>
      <c r="K14" s="20"/>
      <c r="L14" s="15"/>
      <c r="M14" s="15"/>
      <c r="N14" s="15"/>
      <c r="O14" s="15"/>
      <c r="P14" s="3"/>
    </row>
    <row r="15" spans="1:16" ht="18.75" x14ac:dyDescent="0.25">
      <c r="A15" s="1"/>
      <c r="B15" s="20"/>
      <c r="C15" s="20"/>
      <c r="D15" s="20"/>
      <c r="E15" s="20"/>
      <c r="F15" s="20"/>
      <c r="G15" s="20"/>
      <c r="H15" s="20"/>
      <c r="I15" s="20"/>
      <c r="J15" s="20"/>
      <c r="K15" s="20"/>
      <c r="L15" s="15"/>
      <c r="M15" s="15"/>
      <c r="N15" s="15"/>
      <c r="O15" s="15"/>
      <c r="P15" s="3"/>
    </row>
    <row r="16" spans="1:16" ht="18.75" x14ac:dyDescent="0.25">
      <c r="A16" s="1"/>
      <c r="B16" s="20"/>
      <c r="C16" s="20"/>
      <c r="D16" s="20"/>
      <c r="E16" s="20"/>
      <c r="F16" s="20"/>
      <c r="G16" s="20"/>
      <c r="H16" s="20"/>
      <c r="I16" s="20"/>
      <c r="J16" s="20"/>
      <c r="K16" s="20"/>
      <c r="L16" s="15"/>
      <c r="M16" s="15"/>
      <c r="N16" s="15"/>
      <c r="O16" s="15"/>
      <c r="P16" s="3"/>
    </row>
    <row r="17" spans="1:16" ht="18.75" x14ac:dyDescent="0.25">
      <c r="A17" s="1"/>
      <c r="B17" s="20"/>
      <c r="C17" s="20"/>
      <c r="D17" s="20"/>
      <c r="E17" s="20"/>
      <c r="F17" s="20"/>
      <c r="G17" s="20"/>
      <c r="H17" s="20"/>
      <c r="I17" s="20"/>
      <c r="J17" s="20"/>
      <c r="K17" s="20"/>
      <c r="L17" s="15"/>
      <c r="M17" s="15"/>
      <c r="N17" s="15"/>
      <c r="O17" s="15"/>
      <c r="P17" s="3"/>
    </row>
    <row r="18" spans="1:16" ht="18.75" x14ac:dyDescent="0.25">
      <c r="A18" s="1"/>
      <c r="B18" s="20"/>
      <c r="C18" s="20"/>
      <c r="D18" s="20"/>
      <c r="E18" s="20"/>
      <c r="F18" s="20"/>
      <c r="G18" s="20"/>
      <c r="H18" s="20"/>
      <c r="I18" s="20"/>
      <c r="J18" s="20"/>
      <c r="K18" s="20"/>
      <c r="L18" s="15"/>
      <c r="M18" s="15"/>
      <c r="N18" s="15"/>
      <c r="O18" s="15"/>
      <c r="P18" s="3"/>
    </row>
    <row r="19" spans="1:16" ht="18.75" x14ac:dyDescent="0.25">
      <c r="A19" s="1"/>
      <c r="B19" s="20"/>
      <c r="C19" s="20"/>
      <c r="D19" s="20"/>
      <c r="E19" s="20"/>
      <c r="F19" s="20"/>
      <c r="G19" s="20"/>
      <c r="H19" s="20"/>
      <c r="I19" s="20"/>
      <c r="J19" s="20"/>
      <c r="K19" s="20"/>
      <c r="L19" s="15"/>
      <c r="M19" s="15"/>
      <c r="N19" s="15"/>
      <c r="O19" s="15"/>
      <c r="P19" s="3"/>
    </row>
    <row r="20" spans="1:16" ht="18.75" x14ac:dyDescent="0.25">
      <c r="A20" s="1"/>
      <c r="B20" s="20"/>
      <c r="C20" s="20"/>
      <c r="D20" s="20"/>
      <c r="E20" s="20"/>
      <c r="F20" s="20"/>
      <c r="G20" s="20"/>
      <c r="H20" s="20"/>
      <c r="I20" s="20"/>
      <c r="J20" s="20"/>
      <c r="K20" s="20"/>
      <c r="L20" s="15"/>
      <c r="M20" s="15"/>
      <c r="N20" s="15"/>
      <c r="O20" s="15"/>
      <c r="P20" s="3"/>
    </row>
    <row r="21" spans="1:16" ht="18.75" x14ac:dyDescent="0.25">
      <c r="A21" s="1"/>
      <c r="B21" s="20"/>
      <c r="C21" s="20"/>
      <c r="D21" s="20"/>
      <c r="E21" s="20"/>
      <c r="F21" s="20"/>
      <c r="G21" s="20"/>
      <c r="H21" s="20"/>
      <c r="I21" s="20"/>
      <c r="J21" s="20"/>
      <c r="K21" s="20"/>
      <c r="L21" s="15"/>
      <c r="M21" s="15"/>
      <c r="N21" s="15"/>
      <c r="O21" s="15"/>
      <c r="P21" s="3"/>
    </row>
    <row r="22" spans="1:16" ht="18.75" x14ac:dyDescent="0.25">
      <c r="A22" s="1"/>
      <c r="B22" s="20"/>
      <c r="C22" s="20"/>
      <c r="D22" s="20"/>
      <c r="E22" s="20"/>
      <c r="F22" s="20"/>
      <c r="G22" s="20"/>
      <c r="H22" s="20"/>
      <c r="I22" s="20"/>
      <c r="J22" s="20"/>
      <c r="K22" s="20"/>
      <c r="L22" s="15"/>
      <c r="M22" s="15"/>
      <c r="N22" s="15"/>
      <c r="O22" s="15"/>
      <c r="P22" s="3"/>
    </row>
    <row r="23" spans="1:16" ht="18.75" x14ac:dyDescent="0.25">
      <c r="A23" s="1"/>
      <c r="B23" s="21"/>
      <c r="C23" s="22"/>
      <c r="D23" s="22"/>
      <c r="E23" s="1"/>
      <c r="F23" s="15"/>
      <c r="G23" s="15"/>
      <c r="H23" s="15"/>
      <c r="I23" s="15"/>
      <c r="J23" s="15"/>
      <c r="K23" s="15"/>
      <c r="L23" s="15"/>
      <c r="M23" s="15"/>
      <c r="N23" s="15"/>
      <c r="O23" s="15"/>
      <c r="P23" s="3"/>
    </row>
    <row r="24" spans="1:16" ht="18.75" x14ac:dyDescent="0.25">
      <c r="A24" s="1"/>
      <c r="B24" s="21"/>
      <c r="C24" s="22"/>
      <c r="D24" s="22"/>
      <c r="E24" s="1"/>
      <c r="F24" s="15"/>
      <c r="G24" s="15"/>
      <c r="H24" s="15"/>
      <c r="I24" s="15"/>
      <c r="J24" s="15"/>
      <c r="K24" s="15"/>
      <c r="L24" s="15"/>
      <c r="M24" s="15"/>
      <c r="N24" s="15"/>
      <c r="O24" s="15"/>
      <c r="P24" s="3"/>
    </row>
    <row r="25" spans="1:16" ht="18.75" x14ac:dyDescent="0.25">
      <c r="A25" s="1"/>
      <c r="B25" s="21"/>
      <c r="C25" s="22"/>
      <c r="D25" s="22"/>
      <c r="E25" s="1"/>
      <c r="F25" s="15"/>
      <c r="G25" s="15"/>
      <c r="H25" s="15"/>
      <c r="I25" s="15"/>
      <c r="J25" s="15"/>
      <c r="K25" s="15"/>
      <c r="L25" s="15"/>
      <c r="M25" s="15"/>
      <c r="N25" s="15"/>
      <c r="O25" s="15"/>
      <c r="P25" s="3"/>
    </row>
    <row r="26" spans="1:16" ht="18.75" x14ac:dyDescent="0.25">
      <c r="A26" s="1"/>
      <c r="B26" s="21"/>
      <c r="C26" s="22"/>
      <c r="D26" s="22"/>
      <c r="E26" s="1"/>
      <c r="F26" s="15"/>
      <c r="G26" s="15"/>
      <c r="H26" s="15"/>
      <c r="I26" s="15"/>
      <c r="J26" s="15"/>
      <c r="K26" s="15"/>
      <c r="L26" s="15"/>
      <c r="M26" s="15"/>
      <c r="N26" s="15"/>
      <c r="O26" s="15"/>
      <c r="P26" s="3"/>
    </row>
    <row r="27" spans="1:16" ht="18.75" x14ac:dyDescent="0.25">
      <c r="A27" s="1"/>
      <c r="B27" s="21"/>
      <c r="C27" s="22"/>
      <c r="D27" s="22"/>
      <c r="E27" s="1"/>
      <c r="F27" s="15"/>
      <c r="G27" s="15"/>
      <c r="H27" s="15"/>
      <c r="I27" s="15"/>
      <c r="J27" s="15"/>
      <c r="K27" s="15"/>
      <c r="L27" s="15"/>
      <c r="M27" s="15"/>
      <c r="N27" s="15"/>
      <c r="O27" s="15"/>
      <c r="P27" s="3"/>
    </row>
    <row r="28" spans="1:16" ht="18.75" x14ac:dyDescent="0.25">
      <c r="A28" s="1"/>
      <c r="B28" s="21"/>
      <c r="C28" s="22"/>
      <c r="D28" s="22"/>
      <c r="E28" s="1"/>
      <c r="F28" s="15"/>
      <c r="G28" s="15"/>
      <c r="H28" s="15"/>
      <c r="I28" s="15"/>
      <c r="J28" s="15"/>
      <c r="K28" s="15"/>
      <c r="L28" s="15"/>
      <c r="M28" s="15"/>
      <c r="N28" s="15"/>
      <c r="O28" s="15"/>
      <c r="P28" s="3"/>
    </row>
    <row r="29" spans="1:16" ht="18.75" x14ac:dyDescent="0.25">
      <c r="A29" s="1"/>
      <c r="B29" s="21"/>
      <c r="C29" s="22"/>
      <c r="D29" s="22"/>
      <c r="E29" s="1"/>
      <c r="F29" s="15"/>
      <c r="G29" s="15"/>
      <c r="H29" s="15"/>
      <c r="I29" s="15"/>
      <c r="J29" s="15"/>
      <c r="K29" s="15"/>
      <c r="L29" s="15"/>
      <c r="M29" s="15"/>
      <c r="N29" s="15"/>
      <c r="O29" s="15"/>
      <c r="P29" s="3"/>
    </row>
    <row r="30" spans="1:16" ht="18.75" x14ac:dyDescent="0.25">
      <c r="A30" s="1"/>
      <c r="B30" s="21"/>
      <c r="C30" s="22"/>
      <c r="D30" s="22"/>
      <c r="E30" s="1"/>
      <c r="F30" s="15"/>
      <c r="G30" s="15"/>
      <c r="H30" s="15"/>
      <c r="I30" s="15"/>
      <c r="J30" s="15"/>
      <c r="K30" s="15"/>
      <c r="L30" s="15"/>
      <c r="M30" s="15"/>
      <c r="N30" s="15"/>
      <c r="O30" s="15"/>
      <c r="P30" s="3"/>
    </row>
    <row r="31" spans="1:16" ht="18.75" x14ac:dyDescent="0.25">
      <c r="A31" s="1"/>
      <c r="B31" s="21"/>
      <c r="C31" s="22"/>
      <c r="D31" s="22"/>
      <c r="E31" s="1"/>
      <c r="F31" s="15"/>
      <c r="G31" s="15"/>
      <c r="H31" s="15"/>
      <c r="I31" s="15"/>
      <c r="J31" s="15"/>
      <c r="K31" s="15"/>
      <c r="L31" s="15"/>
      <c r="M31" s="15"/>
      <c r="N31" s="15"/>
      <c r="O31" s="15"/>
      <c r="P31" s="3"/>
    </row>
    <row r="32" spans="1:16" ht="18.75" x14ac:dyDescent="0.25">
      <c r="A32" s="1"/>
      <c r="B32" s="21"/>
      <c r="C32" s="22"/>
      <c r="D32" s="23"/>
      <c r="E32" s="1"/>
      <c r="F32" s="15"/>
      <c r="G32" s="15"/>
      <c r="H32" s="15"/>
      <c r="I32" s="15"/>
      <c r="J32" s="15"/>
      <c r="K32" s="15"/>
      <c r="L32" s="15"/>
      <c r="M32" s="15"/>
      <c r="N32" s="15"/>
      <c r="O32" s="15"/>
      <c r="P32" s="3"/>
    </row>
    <row r="33" spans="1:16" ht="18.75" x14ac:dyDescent="0.25">
      <c r="A33" s="1"/>
      <c r="B33" s="21"/>
      <c r="C33" s="22"/>
      <c r="D33" s="23"/>
      <c r="E33" s="1"/>
      <c r="F33" s="15"/>
      <c r="G33" s="15"/>
      <c r="H33" s="15"/>
      <c r="I33" s="15"/>
      <c r="J33" s="15"/>
      <c r="K33" s="15"/>
      <c r="L33" s="15"/>
      <c r="M33" s="15"/>
      <c r="N33" s="15"/>
      <c r="O33" s="15"/>
      <c r="P33" s="3"/>
    </row>
    <row r="34" spans="1:16" ht="18.75" x14ac:dyDescent="0.25">
      <c r="A34" s="1"/>
      <c r="B34" s="21"/>
      <c r="C34" s="22"/>
      <c r="D34" s="23"/>
      <c r="E34" s="1"/>
      <c r="F34" s="15"/>
      <c r="G34" s="15"/>
      <c r="H34" s="15"/>
      <c r="I34" s="15"/>
      <c r="J34" s="15"/>
      <c r="K34" s="15"/>
      <c r="L34" s="15"/>
      <c r="M34" s="15"/>
      <c r="N34" s="15"/>
      <c r="O34" s="15"/>
      <c r="P34" s="3"/>
    </row>
    <row r="35" spans="1:16" ht="18.75" x14ac:dyDescent="0.25">
      <c r="A35" s="1"/>
      <c r="B35" s="21"/>
      <c r="C35" s="22"/>
      <c r="D35" s="23"/>
      <c r="E35" s="1"/>
      <c r="F35" s="15"/>
      <c r="G35" s="15"/>
      <c r="H35" s="15"/>
      <c r="I35" s="15"/>
      <c r="J35" s="15"/>
      <c r="K35" s="15"/>
      <c r="L35" s="15"/>
      <c r="M35" s="15"/>
      <c r="N35" s="15"/>
      <c r="O35" s="15"/>
      <c r="P35" s="3"/>
    </row>
    <row r="36" spans="1:16" ht="18.75" x14ac:dyDescent="0.25">
      <c r="A36" s="1"/>
      <c r="B36" s="21"/>
      <c r="C36" s="22"/>
      <c r="D36" s="23"/>
      <c r="E36" s="1"/>
      <c r="F36" s="15"/>
      <c r="G36" s="15"/>
      <c r="H36" s="15"/>
      <c r="I36" s="15"/>
      <c r="J36" s="15"/>
      <c r="K36" s="15"/>
      <c r="L36" s="15"/>
      <c r="M36" s="15"/>
      <c r="N36" s="15"/>
      <c r="O36" s="15"/>
      <c r="P36" s="3"/>
    </row>
    <row r="37" spans="1:16" ht="18.75" x14ac:dyDescent="0.25">
      <c r="A37" s="1"/>
      <c r="B37" s="21"/>
      <c r="C37" s="22"/>
      <c r="D37" s="23"/>
      <c r="E37" s="1"/>
      <c r="F37" s="15"/>
      <c r="G37" s="15"/>
      <c r="H37" s="15"/>
      <c r="I37" s="15"/>
      <c r="J37" s="15"/>
      <c r="K37" s="15"/>
      <c r="L37" s="15"/>
      <c r="M37" s="15"/>
      <c r="N37" s="15"/>
      <c r="O37" s="15"/>
      <c r="P37" s="1"/>
    </row>
    <row r="38" spans="1:16" ht="18.75" x14ac:dyDescent="0.25">
      <c r="A38" s="1"/>
      <c r="B38" s="21"/>
      <c r="C38" s="22"/>
      <c r="D38" s="23"/>
      <c r="E38" s="1"/>
      <c r="F38" s="15"/>
      <c r="G38" s="15"/>
      <c r="H38" s="15"/>
      <c r="I38" s="15"/>
      <c r="J38" s="15"/>
      <c r="K38" s="15"/>
      <c r="L38" s="15"/>
      <c r="M38" s="15"/>
      <c r="N38" s="15"/>
      <c r="O38" s="15"/>
      <c r="P38" s="1"/>
    </row>
    <row r="39" spans="1:16" ht="18.75" x14ac:dyDescent="0.25">
      <c r="A39" s="1"/>
      <c r="B39" s="21"/>
      <c r="C39" s="22"/>
      <c r="D39" s="23"/>
      <c r="E39" s="1"/>
      <c r="F39" s="15"/>
      <c r="G39" s="15"/>
      <c r="H39" s="15"/>
      <c r="I39" s="15"/>
      <c r="J39" s="15"/>
      <c r="K39" s="15"/>
      <c r="L39" s="15"/>
      <c r="M39" s="15"/>
      <c r="N39" s="15"/>
      <c r="O39" s="15"/>
      <c r="P39" s="1"/>
    </row>
    <row r="40" spans="1:16" ht="18.75" x14ac:dyDescent="0.25">
      <c r="A40" s="1"/>
      <c r="B40" s="21"/>
      <c r="C40" s="22"/>
      <c r="D40" s="23"/>
      <c r="E40" s="1"/>
      <c r="F40" s="15"/>
      <c r="G40" s="15"/>
      <c r="H40" s="15"/>
      <c r="I40" s="15"/>
      <c r="J40" s="15"/>
      <c r="K40" s="15"/>
      <c r="L40" s="15"/>
      <c r="M40" s="15"/>
      <c r="N40" s="15"/>
      <c r="O40" s="15"/>
      <c r="P40" s="1"/>
    </row>
    <row r="41" spans="1:16" ht="18.75" x14ac:dyDescent="0.25">
      <c r="A41" s="1"/>
      <c r="B41" s="21"/>
      <c r="C41" s="22"/>
      <c r="D41" s="23"/>
      <c r="E41" s="1"/>
      <c r="F41" s="15"/>
      <c r="G41" s="15"/>
      <c r="H41" s="15"/>
      <c r="I41" s="15"/>
      <c r="J41" s="15"/>
      <c r="K41" s="15"/>
      <c r="L41" s="15"/>
      <c r="M41" s="15"/>
      <c r="N41" s="15"/>
      <c r="O41" s="15"/>
      <c r="P41" s="1"/>
    </row>
    <row r="42" spans="1:16" ht="18.75" x14ac:dyDescent="0.25">
      <c r="A42" s="1"/>
      <c r="B42" s="21"/>
      <c r="C42" s="22"/>
      <c r="D42" s="23"/>
      <c r="E42" s="1"/>
      <c r="F42" s="15"/>
      <c r="G42" s="15"/>
      <c r="H42" s="15"/>
      <c r="I42" s="15"/>
      <c r="J42" s="15"/>
      <c r="K42" s="15"/>
      <c r="L42" s="15"/>
      <c r="M42" s="15"/>
      <c r="N42" s="15"/>
      <c r="O42" s="15"/>
      <c r="P42" s="1"/>
    </row>
    <row r="43" spans="1:16" ht="18.75" x14ac:dyDescent="0.25">
      <c r="A43" s="1"/>
      <c r="B43" s="21"/>
      <c r="C43" s="22"/>
      <c r="D43" s="23"/>
      <c r="E43" s="1"/>
      <c r="F43" s="15"/>
      <c r="G43" s="15"/>
      <c r="H43" s="15"/>
      <c r="I43" s="15"/>
      <c r="J43" s="15"/>
      <c r="K43" s="15"/>
      <c r="L43" s="15"/>
      <c r="M43" s="15"/>
      <c r="N43" s="15"/>
      <c r="O43" s="15"/>
      <c r="P43" s="1"/>
    </row>
    <row r="44" spans="1:16" ht="18.75" x14ac:dyDescent="0.25">
      <c r="A44" s="1"/>
      <c r="B44" s="21"/>
      <c r="C44" s="22"/>
      <c r="D44" s="23"/>
      <c r="E44" s="1"/>
      <c r="F44" s="15"/>
      <c r="G44" s="15"/>
      <c r="H44" s="15"/>
      <c r="I44" s="15"/>
      <c r="J44" s="15"/>
      <c r="K44" s="15"/>
      <c r="L44" s="15"/>
      <c r="M44" s="15"/>
      <c r="N44" s="15"/>
      <c r="O44" s="15"/>
      <c r="P44" s="3"/>
    </row>
    <row r="45" spans="1:16" x14ac:dyDescent="0.25">
      <c r="A45" s="1"/>
      <c r="B45" s="21"/>
      <c r="C45" s="22"/>
      <c r="D45" s="23"/>
      <c r="E45" s="1"/>
      <c r="F45" s="1"/>
      <c r="G45" s="1"/>
      <c r="H45" s="1"/>
      <c r="I45" s="1"/>
      <c r="J45" s="1"/>
      <c r="K45" s="1"/>
      <c r="L45" s="3"/>
      <c r="M45" s="3"/>
      <c r="N45" s="3"/>
      <c r="O45" s="3"/>
      <c r="P45" s="3"/>
    </row>
    <row r="46" spans="1:16" x14ac:dyDescent="0.25">
      <c r="A46" s="1"/>
      <c r="B46" s="21"/>
      <c r="C46" s="22"/>
      <c r="D46" s="23"/>
      <c r="E46" s="1"/>
      <c r="F46" s="1"/>
      <c r="G46" s="1"/>
      <c r="H46" s="1"/>
      <c r="I46" s="1"/>
      <c r="J46" s="1"/>
      <c r="K46" s="1"/>
      <c r="L46" s="3"/>
      <c r="M46" s="3"/>
      <c r="N46" s="3"/>
      <c r="O46" s="3"/>
      <c r="P46" s="3"/>
    </row>
    <row r="47" spans="1:16" x14ac:dyDescent="0.25">
      <c r="A47" s="1"/>
      <c r="B47" s="21"/>
      <c r="C47" s="22"/>
      <c r="D47" s="23"/>
      <c r="E47" s="1"/>
      <c r="F47" s="1"/>
      <c r="G47" s="1"/>
      <c r="H47" s="1"/>
      <c r="I47" s="1"/>
      <c r="J47" s="1"/>
      <c r="K47" s="1"/>
      <c r="L47" s="3"/>
      <c r="M47" s="3"/>
      <c r="N47" s="3"/>
      <c r="O47" s="3"/>
      <c r="P47" s="3"/>
    </row>
    <row r="48" spans="1:16" x14ac:dyDescent="0.25">
      <c r="A48" s="1"/>
      <c r="B48" s="21"/>
      <c r="C48" s="22"/>
      <c r="D48" s="23"/>
      <c r="E48" s="1"/>
      <c r="F48" s="1"/>
      <c r="G48" s="1"/>
      <c r="H48" s="1"/>
      <c r="I48" s="1"/>
      <c r="J48" s="1"/>
      <c r="K48" s="1"/>
      <c r="L48" s="3"/>
      <c r="M48" s="3"/>
      <c r="N48" s="3"/>
      <c r="O48" s="3"/>
      <c r="P48" s="3"/>
    </row>
    <row r="49" spans="1:16" x14ac:dyDescent="0.25">
      <c r="A49" s="1"/>
      <c r="B49" s="21"/>
      <c r="C49" s="23"/>
      <c r="D49" s="23"/>
      <c r="E49" s="1"/>
      <c r="F49" s="1"/>
      <c r="G49" s="1"/>
      <c r="H49" s="1"/>
      <c r="I49" s="1"/>
      <c r="J49" s="1"/>
      <c r="K49" s="1"/>
      <c r="L49" s="3"/>
      <c r="M49" s="3"/>
      <c r="N49" s="3"/>
      <c r="O49" s="3"/>
      <c r="P49" s="3"/>
    </row>
    <row r="50" spans="1:16" x14ac:dyDescent="0.25">
      <c r="A50" s="1"/>
      <c r="B50" s="21"/>
      <c r="C50" s="22"/>
      <c r="D50" s="23"/>
      <c r="E50" s="1"/>
      <c r="F50" s="1"/>
      <c r="G50" s="1"/>
      <c r="H50" s="1"/>
      <c r="I50" s="1"/>
      <c r="J50" s="1"/>
      <c r="K50" s="1"/>
      <c r="L50" s="3"/>
      <c r="M50" s="3"/>
      <c r="N50" s="3"/>
      <c r="O50" s="3"/>
      <c r="P50" s="3"/>
    </row>
    <row r="51" spans="1:16" x14ac:dyDescent="0.25">
      <c r="A51" s="1"/>
      <c r="B51" s="21"/>
      <c r="C51" s="22"/>
      <c r="D51" s="23"/>
      <c r="E51" s="1"/>
      <c r="F51" s="1"/>
      <c r="G51" s="1"/>
      <c r="H51" s="1"/>
      <c r="I51" s="1"/>
      <c r="J51" s="1"/>
      <c r="K51" s="1"/>
      <c r="L51" s="3"/>
      <c r="M51" s="3"/>
      <c r="N51" s="3"/>
      <c r="O51" s="3"/>
      <c r="P51" s="3"/>
    </row>
    <row r="52" spans="1:16" x14ac:dyDescent="0.25">
      <c r="A52" s="1"/>
      <c r="B52" s="21"/>
      <c r="C52" s="22"/>
      <c r="D52" s="23"/>
      <c r="E52" s="1"/>
      <c r="F52" s="1"/>
      <c r="G52" s="1"/>
      <c r="H52" s="1"/>
      <c r="I52" s="1"/>
      <c r="J52" s="1"/>
      <c r="K52" s="1"/>
      <c r="L52" s="3"/>
      <c r="M52" s="3"/>
      <c r="N52" s="3"/>
      <c r="O52" s="3"/>
      <c r="P52" s="3"/>
    </row>
    <row r="53" spans="1:16" x14ac:dyDescent="0.25">
      <c r="A53" s="1"/>
      <c r="B53" s="21"/>
      <c r="C53" s="23"/>
      <c r="D53" s="23"/>
      <c r="E53" s="1"/>
      <c r="F53" s="1"/>
      <c r="G53" s="1"/>
      <c r="H53" s="1"/>
      <c r="I53" s="1"/>
      <c r="J53" s="1"/>
      <c r="K53" s="1"/>
      <c r="L53" s="3"/>
      <c r="M53" s="3"/>
      <c r="N53" s="3"/>
      <c r="O53" s="3"/>
      <c r="P53" s="3"/>
    </row>
    <row r="54" spans="1:16" x14ac:dyDescent="0.25">
      <c r="A54" s="1"/>
      <c r="B54" s="21"/>
      <c r="C54" s="22"/>
      <c r="D54" s="23"/>
      <c r="E54" s="1"/>
      <c r="F54" s="1"/>
      <c r="G54" s="1"/>
      <c r="H54" s="1"/>
      <c r="I54" s="1"/>
      <c r="J54" s="1"/>
      <c r="K54" s="1"/>
      <c r="L54" s="3"/>
      <c r="M54" s="3"/>
      <c r="N54" s="3"/>
      <c r="O54" s="3"/>
      <c r="P54" s="3"/>
    </row>
    <row r="55" spans="1:16" x14ac:dyDescent="0.25">
      <c r="A55" s="1"/>
      <c r="B55" s="21"/>
      <c r="C55" s="22"/>
      <c r="D55" s="23"/>
      <c r="E55" s="1"/>
      <c r="F55" s="1"/>
      <c r="G55" s="1"/>
      <c r="H55" s="1"/>
      <c r="I55" s="1"/>
      <c r="J55" s="1"/>
      <c r="K55" s="1"/>
      <c r="L55" s="3"/>
      <c r="M55" s="3"/>
      <c r="N55" s="3"/>
      <c r="O55" s="3"/>
      <c r="P55" s="3"/>
    </row>
    <row r="56" spans="1:16" x14ac:dyDescent="0.25">
      <c r="A56" s="1"/>
      <c r="B56" s="21"/>
      <c r="C56" s="22"/>
      <c r="D56" s="23"/>
      <c r="E56" s="1"/>
      <c r="F56" s="1"/>
      <c r="G56" s="1"/>
      <c r="H56" s="1"/>
      <c r="I56" s="1"/>
      <c r="J56" s="1"/>
      <c r="K56" s="1"/>
      <c r="L56" s="3"/>
      <c r="M56" s="3"/>
      <c r="N56" s="3"/>
      <c r="O56" s="3"/>
      <c r="P56" s="3"/>
    </row>
    <row r="57" spans="1:16" x14ac:dyDescent="0.25">
      <c r="A57" s="1"/>
      <c r="B57" s="21"/>
      <c r="C57" s="22"/>
      <c r="D57" s="23"/>
      <c r="E57" s="1"/>
      <c r="F57" s="1"/>
      <c r="G57" s="1"/>
      <c r="H57" s="1"/>
      <c r="I57" s="1"/>
      <c r="J57" s="1"/>
      <c r="K57" s="1"/>
      <c r="L57" s="3"/>
      <c r="M57" s="3"/>
      <c r="N57" s="3"/>
      <c r="O57" s="3"/>
      <c r="P57" s="3"/>
    </row>
    <row r="58" spans="1:16" x14ac:dyDescent="0.25">
      <c r="A58" s="1"/>
      <c r="B58" s="21"/>
      <c r="C58" s="22"/>
      <c r="D58" s="23"/>
      <c r="E58" s="1"/>
      <c r="F58" s="1"/>
      <c r="G58" s="1"/>
      <c r="H58" s="1"/>
      <c r="I58" s="1"/>
      <c r="J58" s="1"/>
      <c r="K58" s="1"/>
      <c r="L58" s="3"/>
      <c r="M58" s="3"/>
      <c r="N58" s="3"/>
      <c r="O58" s="3"/>
      <c r="P58" s="3"/>
    </row>
    <row r="59" spans="1:16" x14ac:dyDescent="0.25">
      <c r="A59" s="1"/>
      <c r="B59" s="21"/>
      <c r="C59" s="22"/>
      <c r="D59" s="23"/>
      <c r="E59" s="1"/>
      <c r="F59" s="1"/>
      <c r="G59" s="1"/>
      <c r="H59" s="1"/>
      <c r="I59" s="1"/>
      <c r="J59" s="1"/>
      <c r="K59" s="1"/>
      <c r="L59" s="3"/>
      <c r="M59" s="3"/>
      <c r="N59" s="3"/>
      <c r="O59" s="3"/>
      <c r="P59" s="3"/>
    </row>
    <row r="60" spans="1:16" x14ac:dyDescent="0.25">
      <c r="A60" s="1"/>
      <c r="B60" s="21"/>
      <c r="C60" s="22"/>
      <c r="D60" s="23"/>
      <c r="E60" s="1"/>
      <c r="F60" s="1"/>
      <c r="G60" s="1"/>
      <c r="H60" s="1"/>
      <c r="I60" s="1"/>
      <c r="J60" s="1"/>
      <c r="K60" s="1"/>
      <c r="L60" s="3"/>
      <c r="M60" s="3"/>
      <c r="N60" s="3"/>
      <c r="O60" s="3"/>
      <c r="P60" s="3"/>
    </row>
    <row r="61" spans="1:16" x14ac:dyDescent="0.25">
      <c r="A61" s="1"/>
      <c r="B61" s="21"/>
      <c r="C61" s="22"/>
      <c r="D61" s="23"/>
      <c r="E61" s="1"/>
      <c r="F61" s="1"/>
      <c r="G61" s="1"/>
      <c r="H61" s="1"/>
      <c r="I61" s="1"/>
      <c r="J61" s="1"/>
      <c r="K61" s="1"/>
      <c r="L61" s="3"/>
      <c r="M61" s="3"/>
      <c r="N61" s="3"/>
      <c r="O61" s="3"/>
      <c r="P61" s="3"/>
    </row>
    <row r="62" spans="1:16" x14ac:dyDescent="0.25">
      <c r="A62" s="1"/>
      <c r="B62" s="21"/>
      <c r="C62" s="22"/>
      <c r="D62" s="23"/>
      <c r="E62" s="1"/>
      <c r="F62" s="1"/>
      <c r="G62" s="1"/>
      <c r="H62" s="1"/>
      <c r="I62" s="1"/>
      <c r="J62" s="1"/>
      <c r="K62" s="1"/>
      <c r="L62" s="3"/>
      <c r="M62" s="3"/>
      <c r="N62" s="3"/>
      <c r="O62" s="3"/>
      <c r="P62" s="3"/>
    </row>
    <row r="63" spans="1:16" x14ac:dyDescent="0.25">
      <c r="A63" s="1"/>
      <c r="B63" s="21"/>
      <c r="C63" s="22"/>
      <c r="D63" s="23"/>
      <c r="E63" s="1"/>
      <c r="F63" s="1"/>
      <c r="G63" s="1"/>
      <c r="H63" s="1"/>
      <c r="I63" s="1"/>
      <c r="J63" s="1"/>
      <c r="K63" s="1"/>
      <c r="L63" s="3"/>
      <c r="M63" s="3"/>
      <c r="N63" s="3"/>
      <c r="O63" s="3"/>
      <c r="P63" s="3"/>
    </row>
    <row r="64" spans="1:16" x14ac:dyDescent="0.25">
      <c r="A64" s="1"/>
      <c r="B64" s="21"/>
      <c r="C64" s="22"/>
      <c r="D64" s="23"/>
      <c r="E64" s="1"/>
      <c r="F64" s="1"/>
      <c r="G64" s="1"/>
      <c r="H64" s="1"/>
      <c r="I64" s="1"/>
      <c r="J64" s="1"/>
      <c r="K64" s="1"/>
      <c r="L64" s="3"/>
      <c r="M64" s="3"/>
      <c r="N64" s="3"/>
      <c r="O64" s="3"/>
      <c r="P64" s="3"/>
    </row>
    <row r="65" spans="1:16" x14ac:dyDescent="0.25">
      <c r="A65" s="1"/>
      <c r="B65" s="21"/>
      <c r="C65" s="22"/>
      <c r="D65" s="23"/>
      <c r="E65" s="1"/>
      <c r="F65" s="1"/>
      <c r="G65" s="1"/>
      <c r="H65" s="1"/>
      <c r="I65" s="1"/>
      <c r="J65" s="1"/>
      <c r="K65" s="1"/>
      <c r="L65" s="3"/>
      <c r="M65" s="3"/>
      <c r="N65" s="3"/>
      <c r="O65" s="3"/>
      <c r="P65" s="3"/>
    </row>
    <row r="66" spans="1:16" x14ac:dyDescent="0.25">
      <c r="A66" s="1"/>
      <c r="B66" s="21"/>
      <c r="C66" s="22"/>
      <c r="D66" s="23"/>
      <c r="E66" s="1"/>
      <c r="F66" s="1"/>
      <c r="G66" s="1"/>
      <c r="H66" s="1"/>
      <c r="I66" s="1"/>
      <c r="J66" s="1"/>
      <c r="K66" s="1"/>
      <c r="L66" s="3"/>
      <c r="M66" s="3"/>
      <c r="N66" s="3"/>
      <c r="O66" s="3"/>
      <c r="P66" s="3"/>
    </row>
    <row r="67" spans="1:16" x14ac:dyDescent="0.25">
      <c r="A67" s="1"/>
      <c r="B67" s="21"/>
      <c r="C67" s="22"/>
      <c r="D67" s="23"/>
      <c r="E67" s="1"/>
      <c r="F67" s="1"/>
      <c r="G67" s="1"/>
      <c r="H67" s="1"/>
      <c r="I67" s="1"/>
      <c r="J67" s="1"/>
      <c r="K67" s="1"/>
      <c r="L67" s="3"/>
      <c r="M67" s="3"/>
      <c r="N67" s="3"/>
      <c r="O67" s="3"/>
      <c r="P67" s="3"/>
    </row>
    <row r="68" spans="1:16" x14ac:dyDescent="0.25">
      <c r="A68" s="1"/>
      <c r="B68" s="21"/>
      <c r="C68" s="22"/>
      <c r="D68" s="23"/>
      <c r="E68" s="1"/>
      <c r="F68" s="1"/>
      <c r="G68" s="1"/>
      <c r="H68" s="1"/>
      <c r="I68" s="1"/>
      <c r="J68" s="1"/>
      <c r="K68" s="1"/>
      <c r="L68" s="3"/>
      <c r="M68" s="3"/>
      <c r="N68" s="3"/>
      <c r="O68" s="3"/>
      <c r="P68" s="3"/>
    </row>
    <row r="69" spans="1:16" x14ac:dyDescent="0.25">
      <c r="A69" s="1"/>
      <c r="B69" s="21"/>
      <c r="C69" s="22"/>
      <c r="D69" s="23"/>
      <c r="E69" s="1"/>
      <c r="F69" s="1"/>
      <c r="G69" s="1"/>
      <c r="H69" s="1"/>
      <c r="I69" s="1"/>
      <c r="J69" s="1"/>
      <c r="K69" s="1"/>
      <c r="L69" s="3"/>
      <c r="M69" s="3"/>
      <c r="N69" s="3"/>
      <c r="O69" s="3"/>
      <c r="P69" s="3"/>
    </row>
    <row r="70" spans="1:16" x14ac:dyDescent="0.25">
      <c r="A70" s="1"/>
      <c r="B70" s="21"/>
      <c r="C70" s="22"/>
      <c r="D70" s="23"/>
      <c r="E70" s="1"/>
      <c r="F70" s="1"/>
      <c r="G70" s="1"/>
      <c r="H70" s="1"/>
      <c r="I70" s="1"/>
      <c r="J70" s="1"/>
      <c r="K70" s="1"/>
      <c r="L70" s="3"/>
      <c r="M70" s="3"/>
      <c r="N70" s="3"/>
      <c r="O70" s="3"/>
      <c r="P70" s="3"/>
    </row>
    <row r="71" spans="1:16" x14ac:dyDescent="0.25">
      <c r="A71" s="1"/>
      <c r="B71" s="21"/>
      <c r="C71" s="22"/>
      <c r="D71" s="23"/>
      <c r="E71" s="1"/>
      <c r="F71" s="1"/>
      <c r="G71" s="1"/>
      <c r="H71" s="1"/>
      <c r="I71" s="1"/>
      <c r="J71" s="1"/>
      <c r="K71" s="1"/>
      <c r="L71" s="3"/>
      <c r="M71" s="3"/>
      <c r="N71" s="3"/>
      <c r="O71" s="3"/>
      <c r="P71" s="3"/>
    </row>
    <row r="72" spans="1:16" x14ac:dyDescent="0.25">
      <c r="A72" s="1"/>
      <c r="B72" s="21"/>
      <c r="C72" s="22"/>
      <c r="D72" s="23"/>
      <c r="E72" s="1"/>
      <c r="F72" s="1"/>
      <c r="G72" s="1"/>
      <c r="H72" s="1"/>
      <c r="I72" s="1"/>
      <c r="J72" s="1"/>
      <c r="K72" s="1"/>
      <c r="L72" s="3"/>
      <c r="M72" s="3"/>
      <c r="N72" s="3"/>
      <c r="O72" s="3"/>
      <c r="P72" s="3"/>
    </row>
    <row r="73" spans="1:16" x14ac:dyDescent="0.25">
      <c r="A73" s="1"/>
      <c r="B73" s="21"/>
      <c r="C73" s="22"/>
      <c r="D73" s="23"/>
      <c r="E73" s="1"/>
      <c r="F73" s="1"/>
      <c r="G73" s="1"/>
      <c r="H73" s="1"/>
      <c r="I73" s="1"/>
      <c r="J73" s="1"/>
      <c r="K73" s="1"/>
      <c r="L73" s="3"/>
      <c r="M73" s="3"/>
      <c r="N73" s="3"/>
      <c r="O73" s="3"/>
      <c r="P73" s="3"/>
    </row>
    <row r="74" spans="1:16" x14ac:dyDescent="0.25">
      <c r="A74" s="1"/>
      <c r="B74" s="21"/>
      <c r="C74" s="22"/>
      <c r="D74" s="23"/>
      <c r="E74" s="1"/>
      <c r="F74" s="1"/>
      <c r="G74" s="1"/>
      <c r="H74" s="1"/>
      <c r="I74" s="1"/>
      <c r="J74" s="1"/>
      <c r="K74" s="1"/>
      <c r="L74" s="3"/>
      <c r="M74" s="3"/>
      <c r="N74" s="3"/>
      <c r="O74" s="3"/>
      <c r="P74" s="3"/>
    </row>
    <row r="75" spans="1:16" x14ac:dyDescent="0.25">
      <c r="A75" s="1"/>
      <c r="B75" s="21"/>
      <c r="C75" s="22"/>
      <c r="D75" s="23"/>
      <c r="E75" s="1"/>
      <c r="F75" s="1"/>
      <c r="G75" s="1"/>
      <c r="H75" s="1"/>
      <c r="I75" s="1"/>
      <c r="J75" s="1"/>
      <c r="K75" s="1"/>
      <c r="L75" s="3"/>
      <c r="M75" s="3"/>
      <c r="N75" s="3"/>
      <c r="O75" s="3"/>
      <c r="P75" s="3"/>
    </row>
    <row r="76" spans="1:16" x14ac:dyDescent="0.25">
      <c r="A76" s="1"/>
      <c r="B76" s="21"/>
      <c r="C76" s="22"/>
      <c r="D76" s="23"/>
      <c r="E76" s="1"/>
      <c r="F76" s="1"/>
      <c r="G76" s="1"/>
      <c r="H76" s="1"/>
      <c r="I76" s="1"/>
      <c r="J76" s="1"/>
      <c r="K76" s="1"/>
      <c r="L76" s="3"/>
      <c r="M76" s="3"/>
      <c r="N76" s="3"/>
      <c r="O76" s="3"/>
      <c r="P76" s="3"/>
    </row>
    <row r="77" spans="1:16" x14ac:dyDescent="0.25">
      <c r="A77" s="1"/>
      <c r="B77" s="21"/>
      <c r="C77" s="22"/>
      <c r="D77" s="23"/>
      <c r="E77" s="1"/>
      <c r="F77" s="1"/>
      <c r="G77" s="1"/>
      <c r="H77" s="1"/>
      <c r="I77" s="1"/>
      <c r="J77" s="1"/>
      <c r="K77" s="1"/>
      <c r="L77" s="3"/>
      <c r="M77" s="3"/>
      <c r="N77" s="3"/>
      <c r="O77" s="3"/>
      <c r="P77" s="3"/>
    </row>
    <row r="78" spans="1:16" x14ac:dyDescent="0.25">
      <c r="A78" s="1"/>
      <c r="B78" s="21"/>
      <c r="C78" s="22"/>
      <c r="D78" s="23"/>
      <c r="E78" s="1"/>
      <c r="F78" s="1"/>
      <c r="G78" s="1"/>
      <c r="H78" s="1"/>
      <c r="I78" s="1"/>
      <c r="J78" s="1"/>
      <c r="K78" s="1"/>
      <c r="L78" s="3"/>
      <c r="M78" s="3"/>
      <c r="N78" s="3"/>
      <c r="O78" s="3"/>
      <c r="P78" s="3"/>
    </row>
    <row r="79" spans="1:16" x14ac:dyDescent="0.25">
      <c r="A79" s="1"/>
      <c r="B79" s="21"/>
      <c r="C79" s="22"/>
      <c r="D79" s="23"/>
      <c r="E79" s="1"/>
      <c r="F79" s="1"/>
      <c r="G79" s="1"/>
      <c r="H79" s="1"/>
      <c r="I79" s="1"/>
      <c r="J79" s="1"/>
      <c r="K79" s="1"/>
      <c r="L79" s="3"/>
      <c r="M79" s="3"/>
      <c r="N79" s="3"/>
      <c r="O79" s="3"/>
      <c r="P79" s="3"/>
    </row>
    <row r="80" spans="1:16" x14ac:dyDescent="0.25">
      <c r="A80" s="1"/>
      <c r="B80" s="21"/>
      <c r="C80" s="22"/>
      <c r="D80" s="23"/>
      <c r="E80" s="1"/>
      <c r="F80" s="1"/>
      <c r="G80" s="1"/>
      <c r="H80" s="1"/>
      <c r="I80" s="1"/>
      <c r="J80" s="1"/>
      <c r="K80" s="1"/>
      <c r="L80" s="3"/>
      <c r="M80" s="3"/>
      <c r="N80" s="3"/>
      <c r="O80" s="3"/>
      <c r="P80" s="3"/>
    </row>
    <row r="81" spans="1:16" x14ac:dyDescent="0.25">
      <c r="A81" s="1"/>
      <c r="B81" s="21"/>
      <c r="C81" s="22"/>
      <c r="D81" s="23"/>
      <c r="E81" s="1"/>
      <c r="F81" s="1"/>
      <c r="G81" s="1"/>
      <c r="H81" s="1"/>
      <c r="I81" s="1"/>
      <c r="J81" s="1"/>
      <c r="K81" s="1"/>
      <c r="L81" s="3"/>
      <c r="M81" s="3"/>
      <c r="N81" s="3"/>
      <c r="O81" s="3"/>
      <c r="P81" s="3"/>
    </row>
    <row r="82" spans="1:16" x14ac:dyDescent="0.25">
      <c r="A82" s="1"/>
      <c r="B82" s="21"/>
      <c r="C82" s="22"/>
      <c r="D82" s="23"/>
      <c r="E82" s="1"/>
      <c r="F82" s="1"/>
      <c r="G82" s="1"/>
      <c r="H82" s="1"/>
      <c r="I82" s="1"/>
      <c r="J82" s="1"/>
      <c r="K82" s="1"/>
      <c r="L82" s="3"/>
      <c r="M82" s="3"/>
      <c r="N82" s="3"/>
      <c r="O82" s="3"/>
      <c r="P82" s="3"/>
    </row>
    <row r="83" spans="1:16" x14ac:dyDescent="0.25">
      <c r="A83" s="1"/>
      <c r="B83" s="21"/>
      <c r="C83" s="22"/>
      <c r="D83" s="23"/>
      <c r="E83" s="1"/>
      <c r="F83" s="1"/>
      <c r="G83" s="1"/>
      <c r="H83" s="1"/>
      <c r="I83" s="1"/>
      <c r="J83" s="1"/>
      <c r="K83" s="1"/>
      <c r="L83" s="3"/>
      <c r="M83" s="3"/>
      <c r="N83" s="3"/>
      <c r="O83" s="3"/>
      <c r="P83" s="3"/>
    </row>
    <row r="84" spans="1:16" x14ac:dyDescent="0.25">
      <c r="A84" s="1"/>
      <c r="B84" s="21"/>
      <c r="C84" s="22"/>
      <c r="D84" s="23"/>
      <c r="E84" s="1"/>
      <c r="F84" s="1"/>
      <c r="G84" s="1"/>
      <c r="H84" s="1"/>
      <c r="I84" s="1"/>
      <c r="J84" s="1"/>
      <c r="K84" s="1"/>
      <c r="L84" s="3"/>
      <c r="M84" s="3"/>
      <c r="N84" s="3"/>
      <c r="O84" s="3"/>
      <c r="P84" s="3"/>
    </row>
    <row r="85" spans="1:16" x14ac:dyDescent="0.25">
      <c r="A85" s="1"/>
      <c r="B85" s="21"/>
      <c r="C85" s="22"/>
      <c r="D85" s="23"/>
      <c r="E85" s="1"/>
      <c r="F85" s="1"/>
      <c r="G85" s="1"/>
      <c r="H85" s="1"/>
      <c r="I85" s="1"/>
      <c r="J85" s="1"/>
      <c r="K85" s="1"/>
      <c r="L85" s="3"/>
      <c r="M85" s="3"/>
      <c r="N85" s="3"/>
      <c r="O85" s="3"/>
      <c r="P85" s="3"/>
    </row>
    <row r="86" spans="1:16" x14ac:dyDescent="0.25">
      <c r="A86" s="1"/>
      <c r="B86" s="21"/>
      <c r="C86" s="22"/>
      <c r="D86" s="23"/>
      <c r="E86" s="1"/>
      <c r="F86" s="1"/>
      <c r="G86" s="1"/>
      <c r="H86" s="1"/>
      <c r="I86" s="1"/>
      <c r="J86" s="1"/>
      <c r="K86" s="1"/>
      <c r="L86" s="3"/>
      <c r="M86" s="3"/>
      <c r="N86" s="3"/>
      <c r="O86" s="3"/>
      <c r="P86" s="3"/>
    </row>
    <row r="87" spans="1:16" x14ac:dyDescent="0.25">
      <c r="A87" s="1"/>
      <c r="B87" s="21"/>
      <c r="C87" s="22"/>
      <c r="D87" s="23"/>
      <c r="E87" s="1"/>
      <c r="F87" s="1"/>
      <c r="G87" s="1"/>
      <c r="H87" s="1"/>
      <c r="I87" s="1"/>
      <c r="J87" s="1"/>
      <c r="K87" s="1"/>
      <c r="L87" s="3"/>
      <c r="M87" s="3"/>
      <c r="N87" s="3"/>
      <c r="O87" s="3"/>
      <c r="P87" s="3"/>
    </row>
    <row r="88" spans="1:16" x14ac:dyDescent="0.25">
      <c r="A88" s="1"/>
      <c r="B88" s="21"/>
      <c r="C88" s="22"/>
      <c r="D88" s="23"/>
      <c r="E88" s="1"/>
      <c r="F88" s="1"/>
      <c r="G88" s="1"/>
      <c r="H88" s="1"/>
      <c r="I88" s="1"/>
      <c r="J88" s="1"/>
      <c r="K88" s="1"/>
      <c r="L88" s="3"/>
      <c r="M88" s="3"/>
      <c r="N88" s="3"/>
      <c r="O88" s="3"/>
      <c r="P88" s="3"/>
    </row>
    <row r="89" spans="1:16" x14ac:dyDescent="0.25">
      <c r="A89" s="1"/>
      <c r="B89" s="21"/>
      <c r="C89" s="22"/>
      <c r="D89" s="23"/>
      <c r="E89" s="1"/>
      <c r="F89" s="1"/>
      <c r="G89" s="1"/>
      <c r="H89" s="1"/>
      <c r="I89" s="1"/>
      <c r="J89" s="1"/>
      <c r="K89" s="1"/>
      <c r="L89" s="3"/>
      <c r="M89" s="3"/>
      <c r="N89" s="3"/>
      <c r="O89" s="3"/>
      <c r="P89" s="3"/>
    </row>
    <row r="90" spans="1:16" x14ac:dyDescent="0.25">
      <c r="A90" s="1"/>
      <c r="B90" s="21"/>
      <c r="C90" s="22"/>
      <c r="D90" s="23"/>
      <c r="E90" s="1"/>
      <c r="F90" s="1"/>
      <c r="G90" s="1"/>
      <c r="H90" s="1"/>
      <c r="I90" s="1"/>
      <c r="J90" s="1"/>
      <c r="K90" s="1"/>
      <c r="L90" s="3"/>
      <c r="M90" s="3"/>
      <c r="N90" s="3"/>
      <c r="O90" s="3"/>
      <c r="P90" s="3"/>
    </row>
    <row r="91" spans="1:16" x14ac:dyDescent="0.25">
      <c r="A91" s="1"/>
      <c r="B91" s="21"/>
      <c r="C91" s="22"/>
      <c r="D91" s="23"/>
      <c r="E91" s="1"/>
      <c r="F91" s="1"/>
      <c r="G91" s="1"/>
      <c r="H91" s="1"/>
      <c r="I91" s="1"/>
      <c r="J91" s="1"/>
      <c r="K91" s="1"/>
      <c r="L91" s="3"/>
      <c r="M91" s="3"/>
      <c r="N91" s="3"/>
      <c r="O91" s="3"/>
      <c r="P91" s="3"/>
    </row>
    <row r="92" spans="1:16" x14ac:dyDescent="0.25">
      <c r="A92" s="1"/>
      <c r="B92" s="21"/>
      <c r="C92" s="22"/>
      <c r="D92" s="23"/>
      <c r="E92" s="1"/>
      <c r="F92" s="1"/>
      <c r="G92" s="1"/>
      <c r="H92" s="1"/>
      <c r="I92" s="1"/>
      <c r="J92" s="1"/>
      <c r="K92" s="1"/>
      <c r="L92" s="3"/>
      <c r="M92" s="3"/>
      <c r="N92" s="3"/>
      <c r="O92" s="3"/>
      <c r="P92" s="3"/>
    </row>
    <row r="93" spans="1:16" x14ac:dyDescent="0.25">
      <c r="A93" s="1"/>
      <c r="B93" s="21"/>
      <c r="C93" s="22"/>
      <c r="D93" s="23"/>
      <c r="E93" s="1"/>
      <c r="F93" s="1"/>
      <c r="G93" s="1"/>
      <c r="H93" s="1"/>
      <c r="I93" s="1"/>
      <c r="J93" s="1"/>
      <c r="K93" s="1"/>
      <c r="L93" s="3"/>
      <c r="M93" s="3"/>
      <c r="N93" s="3"/>
      <c r="O93" s="3"/>
      <c r="P93" s="3"/>
    </row>
    <row r="94" spans="1:16" x14ac:dyDescent="0.25">
      <c r="A94" s="1"/>
      <c r="B94" s="21"/>
      <c r="C94" s="22"/>
      <c r="D94" s="23"/>
      <c r="E94" s="1"/>
      <c r="F94" s="1"/>
      <c r="G94" s="1"/>
      <c r="H94" s="1"/>
      <c r="I94" s="1"/>
      <c r="J94" s="1"/>
      <c r="K94" s="1"/>
      <c r="L94" s="3"/>
      <c r="M94" s="3"/>
      <c r="N94" s="3"/>
      <c r="O94" s="3"/>
      <c r="P94" s="3"/>
    </row>
    <row r="95" spans="1:16" x14ac:dyDescent="0.25">
      <c r="A95" s="1"/>
      <c r="B95" s="21"/>
      <c r="C95" s="22"/>
      <c r="D95" s="23"/>
      <c r="E95" s="1"/>
      <c r="F95" s="1"/>
      <c r="G95" s="1"/>
      <c r="H95" s="1"/>
      <c r="I95" s="1"/>
      <c r="J95" s="1"/>
      <c r="K95" s="1"/>
      <c r="L95" s="3"/>
      <c r="M95" s="3"/>
      <c r="N95" s="3"/>
      <c r="O95" s="3"/>
      <c r="P95" s="3"/>
    </row>
    <row r="96" spans="1:16" x14ac:dyDescent="0.25">
      <c r="A96" s="1"/>
      <c r="B96" s="21"/>
      <c r="C96" s="22"/>
      <c r="D96" s="23"/>
      <c r="E96" s="1"/>
      <c r="F96" s="1"/>
      <c r="G96" s="1"/>
      <c r="H96" s="1"/>
      <c r="I96" s="1"/>
      <c r="J96" s="1"/>
      <c r="K96" s="1"/>
      <c r="L96" s="3"/>
      <c r="M96" s="3"/>
      <c r="N96" s="3"/>
      <c r="O96" s="3"/>
      <c r="P96" s="3"/>
    </row>
    <row r="97" spans="1:16" x14ac:dyDescent="0.25">
      <c r="A97" s="1"/>
      <c r="B97" s="21"/>
      <c r="C97" s="22"/>
      <c r="D97" s="23"/>
      <c r="E97" s="1"/>
      <c r="F97" s="1"/>
      <c r="G97" s="1"/>
      <c r="H97" s="1"/>
      <c r="I97" s="1"/>
      <c r="J97" s="1"/>
      <c r="K97" s="1"/>
      <c r="L97" s="3"/>
      <c r="M97" s="3"/>
      <c r="N97" s="3"/>
      <c r="O97" s="3"/>
      <c r="P97" s="3"/>
    </row>
    <row r="98" spans="1:16" x14ac:dyDescent="0.25">
      <c r="A98" s="1"/>
      <c r="B98" s="21"/>
      <c r="C98" s="22"/>
      <c r="D98" s="23"/>
      <c r="E98" s="1"/>
      <c r="F98" s="1"/>
      <c r="G98" s="1"/>
      <c r="H98" s="1"/>
      <c r="I98" s="1"/>
      <c r="J98" s="1"/>
      <c r="K98" s="1"/>
      <c r="L98" s="3"/>
      <c r="M98" s="3"/>
      <c r="N98" s="3"/>
      <c r="O98" s="3"/>
      <c r="P98" s="3"/>
    </row>
    <row r="99" spans="1:16" x14ac:dyDescent="0.25">
      <c r="A99" s="1"/>
      <c r="B99" s="21"/>
      <c r="C99" s="22"/>
      <c r="D99" s="23"/>
      <c r="E99" s="1"/>
      <c r="F99" s="1"/>
      <c r="G99" s="1"/>
      <c r="H99" s="1"/>
      <c r="I99" s="1"/>
      <c r="J99" s="1"/>
      <c r="K99" s="1"/>
      <c r="L99" s="3"/>
      <c r="M99" s="3"/>
      <c r="N99" s="3"/>
      <c r="O99" s="3"/>
      <c r="P99" s="3"/>
    </row>
    <row r="100" spans="1:16" x14ac:dyDescent="0.25">
      <c r="A100" s="1"/>
      <c r="B100" s="21"/>
      <c r="C100" s="22"/>
      <c r="D100" s="23"/>
      <c r="E100" s="1"/>
      <c r="F100" s="1"/>
      <c r="G100" s="1"/>
      <c r="H100" s="1"/>
      <c r="I100" s="1"/>
      <c r="J100" s="1"/>
      <c r="K100" s="1"/>
      <c r="L100" s="3"/>
      <c r="M100" s="3"/>
      <c r="N100" s="3"/>
      <c r="O100" s="3"/>
      <c r="P100" s="3"/>
    </row>
    <row r="101" spans="1:16" x14ac:dyDescent="0.25">
      <c r="A101" s="1"/>
      <c r="B101" s="21"/>
      <c r="C101" s="22"/>
      <c r="D101" s="23"/>
      <c r="E101" s="1"/>
      <c r="F101" s="1"/>
      <c r="G101" s="1"/>
      <c r="H101" s="1"/>
      <c r="I101" s="1"/>
      <c r="J101" s="1"/>
      <c r="K101" s="1"/>
      <c r="L101" s="3"/>
      <c r="M101" s="3"/>
      <c r="N101" s="3"/>
      <c r="O101" s="3"/>
      <c r="P101" s="3"/>
    </row>
    <row r="102" spans="1:16" x14ac:dyDescent="0.25">
      <c r="A102" s="1"/>
      <c r="B102" s="21"/>
      <c r="C102" s="22"/>
      <c r="D102" s="23"/>
      <c r="E102" s="1"/>
      <c r="F102" s="1"/>
      <c r="G102" s="1"/>
      <c r="H102" s="1"/>
      <c r="I102" s="1"/>
      <c r="J102" s="1"/>
      <c r="K102" s="1"/>
      <c r="L102" s="3"/>
      <c r="M102" s="3"/>
      <c r="N102" s="3"/>
      <c r="O102" s="3"/>
      <c r="P102" s="3"/>
    </row>
    <row r="103" spans="1:16" x14ac:dyDescent="0.25">
      <c r="A103" s="1"/>
      <c r="B103" s="21"/>
      <c r="C103" s="22"/>
      <c r="D103" s="23"/>
      <c r="E103" s="1"/>
      <c r="F103" s="1"/>
      <c r="G103" s="1"/>
      <c r="H103" s="1"/>
      <c r="I103" s="1"/>
      <c r="J103" s="1"/>
      <c r="K103" s="1"/>
      <c r="L103" s="3"/>
      <c r="M103" s="3"/>
      <c r="N103" s="3"/>
      <c r="O103" s="3"/>
      <c r="P103" s="3"/>
    </row>
    <row r="104" spans="1:16" x14ac:dyDescent="0.25">
      <c r="A104" s="1"/>
      <c r="B104" s="21"/>
      <c r="C104" s="22"/>
      <c r="D104" s="23"/>
      <c r="E104" s="1"/>
      <c r="F104" s="1"/>
      <c r="G104" s="1"/>
      <c r="H104" s="1"/>
      <c r="I104" s="1"/>
      <c r="J104" s="1"/>
      <c r="K104" s="1"/>
      <c r="L104" s="3"/>
      <c r="M104" s="3"/>
      <c r="N104" s="3"/>
      <c r="O104" s="3"/>
      <c r="P104" s="3"/>
    </row>
    <row r="105" spans="1:16" x14ac:dyDescent="0.25">
      <c r="A105" s="1"/>
      <c r="B105" s="21"/>
      <c r="C105" s="22"/>
      <c r="D105" s="23"/>
      <c r="E105" s="1"/>
      <c r="F105" s="1"/>
      <c r="G105" s="1"/>
      <c r="H105" s="1"/>
      <c r="I105" s="1"/>
      <c r="J105" s="1"/>
      <c r="K105" s="1"/>
      <c r="L105" s="3"/>
      <c r="M105" s="3"/>
      <c r="N105" s="3"/>
      <c r="O105" s="3"/>
      <c r="P105" s="3"/>
    </row>
    <row r="106" spans="1:16" x14ac:dyDescent="0.25">
      <c r="A106" s="1"/>
      <c r="B106" s="21"/>
      <c r="C106" s="22"/>
      <c r="D106" s="23"/>
      <c r="E106" s="1"/>
      <c r="F106" s="1"/>
      <c r="G106" s="1"/>
      <c r="H106" s="1"/>
      <c r="I106" s="1"/>
      <c r="J106" s="1"/>
      <c r="K106" s="1"/>
      <c r="L106" s="3"/>
      <c r="M106" s="3"/>
      <c r="N106" s="3"/>
      <c r="O106" s="3"/>
      <c r="P106" s="3"/>
    </row>
    <row r="107" spans="1:16" x14ac:dyDescent="0.25">
      <c r="A107" s="1"/>
      <c r="B107" s="21"/>
      <c r="C107" s="22"/>
      <c r="D107" s="23"/>
      <c r="E107" s="1"/>
      <c r="F107" s="1"/>
      <c r="G107" s="1"/>
      <c r="H107" s="1"/>
      <c r="I107" s="1"/>
      <c r="J107" s="1"/>
      <c r="K107" s="1"/>
      <c r="L107" s="3"/>
      <c r="M107" s="3"/>
      <c r="N107" s="3"/>
      <c r="O107" s="3"/>
      <c r="P107" s="3"/>
    </row>
    <row r="108" spans="1:16" x14ac:dyDescent="0.25">
      <c r="A108" s="1"/>
      <c r="B108" s="21"/>
      <c r="C108" s="22"/>
      <c r="D108" s="23"/>
      <c r="E108" s="1"/>
      <c r="F108" s="1"/>
      <c r="G108" s="1"/>
      <c r="H108" s="1"/>
      <c r="I108" s="1"/>
      <c r="J108" s="1"/>
      <c r="K108" s="1"/>
      <c r="L108" s="3"/>
      <c r="M108" s="3"/>
      <c r="N108" s="3"/>
      <c r="O108" s="3"/>
      <c r="P108" s="3"/>
    </row>
    <row r="109" spans="1:16" x14ac:dyDescent="0.25">
      <c r="A109" s="1"/>
      <c r="B109" s="21"/>
      <c r="C109" s="22"/>
      <c r="D109" s="23"/>
      <c r="E109" s="1"/>
      <c r="F109" s="1"/>
      <c r="G109" s="1"/>
      <c r="H109" s="1"/>
      <c r="I109" s="1"/>
      <c r="J109" s="1"/>
      <c r="K109" s="1"/>
      <c r="L109" s="3"/>
      <c r="M109" s="3"/>
      <c r="N109" s="3"/>
      <c r="O109" s="3"/>
      <c r="P109" s="3"/>
    </row>
    <row r="110" spans="1:16" x14ac:dyDescent="0.25">
      <c r="A110" s="1"/>
      <c r="B110" s="21"/>
      <c r="C110" s="22"/>
      <c r="D110" s="23"/>
      <c r="E110" s="1"/>
      <c r="F110" s="1"/>
      <c r="G110" s="1"/>
      <c r="H110" s="1"/>
      <c r="I110" s="1"/>
      <c r="J110" s="1"/>
      <c r="K110" s="1"/>
      <c r="L110" s="3"/>
      <c r="M110" s="3"/>
      <c r="N110" s="3"/>
      <c r="O110" s="3"/>
      <c r="P110" s="3"/>
    </row>
    <row r="111" spans="1:16" x14ac:dyDescent="0.25">
      <c r="A111" s="1"/>
      <c r="B111" s="21"/>
      <c r="C111" s="22"/>
      <c r="D111" s="23"/>
      <c r="E111" s="1"/>
      <c r="F111" s="1"/>
      <c r="G111" s="1"/>
      <c r="H111" s="1"/>
      <c r="I111" s="1"/>
      <c r="J111" s="1"/>
      <c r="K111" s="1"/>
      <c r="L111" s="3"/>
      <c r="M111" s="3"/>
      <c r="N111" s="3"/>
      <c r="O111" s="3"/>
      <c r="P111" s="3"/>
    </row>
    <row r="112" spans="1:16" x14ac:dyDescent="0.25">
      <c r="A112" s="1"/>
      <c r="B112" s="21"/>
      <c r="C112" s="22"/>
      <c r="D112" s="23"/>
      <c r="E112" s="1"/>
      <c r="F112" s="1"/>
      <c r="G112" s="1"/>
      <c r="H112" s="1"/>
      <c r="I112" s="1"/>
      <c r="J112" s="1"/>
      <c r="K112" s="1"/>
      <c r="L112" s="3"/>
      <c r="M112" s="3"/>
      <c r="N112" s="3"/>
      <c r="O112" s="3"/>
      <c r="P112" s="3"/>
    </row>
    <row r="113" spans="1:16" x14ac:dyDescent="0.25">
      <c r="A113" s="1"/>
      <c r="B113" s="21"/>
      <c r="C113" s="22"/>
      <c r="D113" s="23"/>
      <c r="E113" s="1"/>
      <c r="F113" s="1"/>
      <c r="G113" s="1"/>
      <c r="H113" s="1"/>
      <c r="I113" s="1"/>
      <c r="J113" s="1"/>
      <c r="K113" s="1"/>
      <c r="L113" s="3"/>
      <c r="M113" s="3"/>
      <c r="N113" s="3"/>
      <c r="O113" s="3"/>
      <c r="P113" s="3"/>
    </row>
    <row r="114" spans="1:16" x14ac:dyDescent="0.25">
      <c r="A114" s="1"/>
      <c r="B114" s="21"/>
      <c r="C114" s="22"/>
      <c r="D114" s="23"/>
      <c r="E114" s="1"/>
      <c r="F114" s="1"/>
      <c r="G114" s="1"/>
      <c r="H114" s="1"/>
      <c r="I114" s="1"/>
      <c r="J114" s="1"/>
      <c r="K114" s="1"/>
      <c r="L114" s="3"/>
      <c r="M114" s="3"/>
      <c r="N114" s="3"/>
      <c r="O114" s="3"/>
      <c r="P114" s="3"/>
    </row>
    <row r="115" spans="1:16" x14ac:dyDescent="0.25">
      <c r="A115" s="1"/>
      <c r="B115" s="21"/>
      <c r="C115" s="22"/>
      <c r="D115" s="23"/>
      <c r="E115" s="1"/>
      <c r="F115" s="1"/>
      <c r="G115" s="1"/>
      <c r="H115" s="1"/>
      <c r="I115" s="1"/>
      <c r="J115" s="1"/>
      <c r="K115" s="1"/>
      <c r="L115" s="3"/>
      <c r="M115" s="3"/>
      <c r="N115" s="3"/>
      <c r="O115" s="3"/>
      <c r="P115" s="3"/>
    </row>
    <row r="116" spans="1:16" x14ac:dyDescent="0.25">
      <c r="A116" s="1"/>
      <c r="B116" s="21"/>
      <c r="C116" s="22"/>
      <c r="D116" s="23"/>
      <c r="E116" s="1"/>
      <c r="F116" s="1"/>
      <c r="G116" s="1"/>
      <c r="H116" s="1"/>
      <c r="I116" s="1"/>
      <c r="J116" s="1"/>
      <c r="K116" s="1"/>
      <c r="L116" s="3"/>
      <c r="M116" s="3"/>
      <c r="N116" s="3"/>
      <c r="O116" s="3"/>
      <c r="P116" s="3"/>
    </row>
    <row r="117" spans="1:16" x14ac:dyDescent="0.25">
      <c r="A117" s="1"/>
      <c r="B117" s="1"/>
      <c r="C117" s="1"/>
      <c r="D117" s="1"/>
      <c r="E117" s="1"/>
      <c r="F117" s="1"/>
      <c r="G117" s="1"/>
      <c r="H117" s="1"/>
      <c r="I117" s="1"/>
      <c r="J117" s="1"/>
      <c r="K117" s="1"/>
      <c r="L117" s="1"/>
      <c r="M117" s="1"/>
      <c r="N117" s="1"/>
      <c r="O117" s="1"/>
      <c r="P117" s="24"/>
    </row>
    <row r="118" spans="1:16" x14ac:dyDescent="0.25">
      <c r="A118" s="1"/>
      <c r="B118" s="109"/>
      <c r="C118" s="109"/>
      <c r="D118" s="109"/>
      <c r="E118" s="109"/>
      <c r="F118" s="109"/>
      <c r="G118" s="109"/>
      <c r="H118" s="109"/>
      <c r="I118" s="109"/>
      <c r="J118" s="109"/>
      <c r="K118" s="109"/>
      <c r="L118" s="109"/>
      <c r="M118" s="109"/>
      <c r="N118" s="109"/>
      <c r="O118" s="109"/>
      <c r="P118" s="3"/>
    </row>
    <row r="119" spans="1:16" x14ac:dyDescent="0.25">
      <c r="A119" s="1"/>
      <c r="B119" s="25"/>
      <c r="C119" s="26"/>
      <c r="D119" s="27"/>
      <c r="E119" s="28"/>
      <c r="F119" s="28"/>
      <c r="G119" s="28"/>
      <c r="H119" s="28"/>
      <c r="I119" s="28"/>
      <c r="J119" s="1"/>
      <c r="K119" s="1"/>
      <c r="L119" s="3"/>
      <c r="M119" s="3"/>
      <c r="N119" s="3"/>
      <c r="O119" s="3"/>
      <c r="P119" s="3"/>
    </row>
    <row r="120" spans="1:16" x14ac:dyDescent="0.25">
      <c r="A120" s="1"/>
      <c r="B120" s="29"/>
      <c r="C120" s="26"/>
      <c r="D120" s="27"/>
      <c r="E120" s="28"/>
      <c r="F120" s="28"/>
      <c r="G120" s="28"/>
      <c r="H120" s="28"/>
      <c r="I120" s="28"/>
      <c r="J120" s="1"/>
      <c r="K120" s="1"/>
      <c r="L120" s="3"/>
      <c r="M120" s="3"/>
      <c r="N120" s="3"/>
      <c r="O120" s="3"/>
      <c r="P120" s="3"/>
    </row>
    <row r="121" spans="1:16" x14ac:dyDescent="0.25">
      <c r="A121" s="1"/>
      <c r="B121" s="30"/>
      <c r="C121" s="26"/>
      <c r="D121" s="27"/>
      <c r="E121" s="28"/>
      <c r="F121" s="28"/>
      <c r="G121" s="28"/>
      <c r="H121" s="28"/>
      <c r="I121" s="28"/>
      <c r="J121" s="1"/>
      <c r="K121" s="1"/>
      <c r="L121" s="3"/>
      <c r="M121" s="3"/>
      <c r="N121" s="3"/>
      <c r="O121" s="3"/>
      <c r="P121" s="3"/>
    </row>
    <row r="122" spans="1:16" x14ac:dyDescent="0.25">
      <c r="A122" s="1"/>
      <c r="B122" s="31"/>
      <c r="C122" s="31"/>
      <c r="D122" s="32"/>
      <c r="E122" s="1"/>
      <c r="F122" s="1"/>
      <c r="G122" s="1"/>
      <c r="H122" s="1"/>
      <c r="I122" s="1"/>
      <c r="J122" s="1"/>
      <c r="K122" s="1"/>
      <c r="L122" s="3"/>
      <c r="M122" s="3"/>
      <c r="N122" s="3"/>
      <c r="O122" s="3"/>
      <c r="P122" s="3"/>
    </row>
  </sheetData>
  <mergeCells count="1">
    <mergeCell ref="B118:O11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04E5-FA97-46DF-B865-25A083F2FB56}">
  <dimension ref="A2:AO57"/>
  <sheetViews>
    <sheetView topLeftCell="A7" zoomScaleNormal="100" workbookViewId="0">
      <selection activeCell="I23" sqref="I23"/>
    </sheetView>
  </sheetViews>
  <sheetFormatPr baseColWidth="10" defaultColWidth="11.42578125" defaultRowHeight="15" x14ac:dyDescent="0.25"/>
  <cols>
    <col min="1" max="1" width="11.42578125" style="20" customWidth="1"/>
    <col min="2" max="2" width="11.42578125" style="20"/>
    <col min="3" max="3" width="15.85546875" style="20" customWidth="1"/>
    <col min="4" max="4" width="13.140625" style="20" customWidth="1"/>
    <col min="5" max="6" width="16.28515625" style="20" customWidth="1"/>
    <col min="7" max="7" width="18.5703125" style="20" customWidth="1"/>
    <col min="8" max="8" width="16" style="20" customWidth="1"/>
    <col min="9" max="9" width="18.85546875" style="20" customWidth="1"/>
    <col min="10" max="10" width="11.42578125" style="20"/>
    <col min="11" max="11" width="31.42578125" style="20" customWidth="1"/>
    <col min="12" max="12" width="15.7109375" style="20" bestFit="1" customWidth="1"/>
    <col min="13" max="16384" width="11.42578125" style="20"/>
  </cols>
  <sheetData>
    <row r="2" spans="1:41" customFormat="1" ht="21" x14ac:dyDescent="0.35">
      <c r="A2" s="4"/>
      <c r="B2" s="5" t="s">
        <v>16</v>
      </c>
      <c r="C2" s="6"/>
      <c r="D2" s="7"/>
      <c r="E2" s="6"/>
      <c r="F2" s="7"/>
      <c r="G2" s="6"/>
      <c r="H2" s="7"/>
      <c r="I2" s="6"/>
      <c r="J2" s="7"/>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ht="15.75" customHeight="1" x14ac:dyDescent="0.25"/>
    <row r="4" spans="1:41" s="74" customFormat="1" ht="19.5" customHeight="1" x14ac:dyDescent="0.25">
      <c r="B4" s="75" t="s">
        <v>18</v>
      </c>
    </row>
    <row r="5" spans="1:41" ht="45" x14ac:dyDescent="0.25">
      <c r="B5" s="52" t="s">
        <v>7</v>
      </c>
      <c r="C5" s="52" t="s">
        <v>6</v>
      </c>
      <c r="D5" s="52" t="s">
        <v>5</v>
      </c>
      <c r="E5" s="52" t="s">
        <v>4</v>
      </c>
      <c r="F5" s="52" t="s">
        <v>3</v>
      </c>
      <c r="G5" s="52" t="s">
        <v>2</v>
      </c>
      <c r="H5" s="52" t="s">
        <v>1</v>
      </c>
      <c r="I5" s="52" t="s">
        <v>0</v>
      </c>
    </row>
    <row r="6" spans="1:41" x14ac:dyDescent="0.25">
      <c r="B6" s="53"/>
      <c r="C6" s="53"/>
      <c r="D6" s="53"/>
      <c r="E6" s="53"/>
      <c r="F6" s="53"/>
      <c r="G6" s="54"/>
      <c r="H6" s="54"/>
      <c r="I6" s="55"/>
    </row>
    <row r="7" spans="1:41" x14ac:dyDescent="0.25">
      <c r="B7" s="53">
        <v>2010</v>
      </c>
      <c r="C7" s="56">
        <v>4324806488</v>
      </c>
      <c r="D7" s="56">
        <v>413866667</v>
      </c>
      <c r="E7" s="56">
        <v>1384656247.4609129</v>
      </c>
      <c r="F7" s="56">
        <v>23201360</v>
      </c>
      <c r="G7" s="57">
        <v>6146530762.4609127</v>
      </c>
      <c r="H7" s="58"/>
      <c r="I7" s="55"/>
    </row>
    <row r="8" spans="1:41" x14ac:dyDescent="0.25">
      <c r="B8" s="53"/>
      <c r="C8" s="59"/>
      <c r="D8" s="59"/>
      <c r="E8" s="59"/>
      <c r="F8" s="59"/>
      <c r="G8" s="60"/>
      <c r="H8" s="58">
        <v>3386252670.1140814</v>
      </c>
      <c r="I8" s="55">
        <f>H8/G7</f>
        <v>0.55092096679888947</v>
      </c>
    </row>
    <row r="9" spans="1:41" x14ac:dyDescent="0.25">
      <c r="B9" s="61"/>
      <c r="C9" s="61"/>
      <c r="D9" s="61"/>
      <c r="E9" s="61"/>
      <c r="F9" s="61"/>
      <c r="G9" s="62"/>
      <c r="H9" s="63"/>
      <c r="I9" s="64"/>
    </row>
    <row r="10" spans="1:41" x14ac:dyDescent="0.25">
      <c r="B10" s="53">
        <v>2011</v>
      </c>
      <c r="C10" s="56">
        <v>4469682022</v>
      </c>
      <c r="D10" s="56">
        <v>287629841</v>
      </c>
      <c r="E10" s="56">
        <v>567221212</v>
      </c>
      <c r="F10" s="56">
        <v>390338835</v>
      </c>
      <c r="G10" s="57">
        <v>5714871910</v>
      </c>
      <c r="H10" s="58"/>
      <c r="I10" s="55"/>
    </row>
    <row r="11" spans="1:41" x14ac:dyDescent="0.25">
      <c r="B11" s="53"/>
      <c r="C11" s="59"/>
      <c r="D11" s="59"/>
      <c r="E11" s="59"/>
      <c r="F11" s="59"/>
      <c r="G11" s="60"/>
      <c r="H11" s="60">
        <v>5038096195.0327816</v>
      </c>
      <c r="I11" s="55">
        <f>H11/G10</f>
        <v>0.88157639827710177</v>
      </c>
    </row>
    <row r="12" spans="1:41" x14ac:dyDescent="0.25">
      <c r="B12" s="61"/>
      <c r="C12" s="61"/>
      <c r="D12" s="61"/>
      <c r="E12" s="61"/>
      <c r="F12" s="61"/>
      <c r="G12" s="62"/>
      <c r="H12" s="63"/>
      <c r="I12" s="64"/>
    </row>
    <row r="13" spans="1:41" x14ac:dyDescent="0.25">
      <c r="B13" s="53">
        <v>2012</v>
      </c>
      <c r="C13" s="56">
        <v>4739215933</v>
      </c>
      <c r="D13" s="56">
        <v>675354324</v>
      </c>
      <c r="E13" s="56">
        <v>496502461</v>
      </c>
      <c r="F13" s="56">
        <v>652444252</v>
      </c>
      <c r="G13" s="57">
        <v>6563516970</v>
      </c>
      <c r="H13" s="58"/>
      <c r="I13" s="55"/>
      <c r="L13" s="33"/>
    </row>
    <row r="14" spans="1:41" x14ac:dyDescent="0.25">
      <c r="B14" s="65"/>
      <c r="C14" s="66"/>
      <c r="D14" s="66"/>
      <c r="E14" s="66"/>
      <c r="F14" s="66"/>
      <c r="G14" s="60"/>
      <c r="H14" s="58">
        <v>4169949702.3572536</v>
      </c>
      <c r="I14" s="55">
        <f>H14/G13</f>
        <v>0.63532245310203772</v>
      </c>
    </row>
    <row r="15" spans="1:41" x14ac:dyDescent="0.25">
      <c r="B15" s="53"/>
      <c r="C15" s="53"/>
      <c r="D15" s="53"/>
      <c r="E15" s="53"/>
      <c r="F15" s="53"/>
      <c r="G15" s="54"/>
      <c r="H15" s="58"/>
      <c r="I15" s="55"/>
    </row>
    <row r="16" spans="1:41" x14ac:dyDescent="0.25">
      <c r="B16" s="53">
        <v>2013</v>
      </c>
      <c r="C16" s="56">
        <v>3395070912</v>
      </c>
      <c r="D16" s="56">
        <v>524389851</v>
      </c>
      <c r="E16" s="56">
        <v>608409199</v>
      </c>
      <c r="F16" s="56">
        <v>596541052</v>
      </c>
      <c r="G16" s="57">
        <v>5124411014</v>
      </c>
      <c r="H16" s="58"/>
      <c r="I16" s="55"/>
    </row>
    <row r="17" spans="2:9" x14ac:dyDescent="0.25">
      <c r="B17" s="65"/>
      <c r="C17" s="66"/>
      <c r="D17" s="66"/>
      <c r="E17" s="66"/>
      <c r="F17" s="66"/>
      <c r="G17" s="60"/>
      <c r="H17" s="58">
        <v>5038177314.0175943</v>
      </c>
      <c r="I17" s="55">
        <f>H17/G16</f>
        <v>0.98317197825334202</v>
      </c>
    </row>
    <row r="18" spans="2:9" x14ac:dyDescent="0.25">
      <c r="B18" s="61"/>
      <c r="C18" s="61"/>
      <c r="D18" s="61"/>
      <c r="E18" s="61"/>
      <c r="F18" s="61"/>
      <c r="G18" s="62"/>
      <c r="H18" s="63"/>
      <c r="I18" s="64"/>
    </row>
    <row r="19" spans="2:9" x14ac:dyDescent="0.25">
      <c r="B19" s="53">
        <v>2014</v>
      </c>
      <c r="C19" s="56">
        <v>5823365945.5998611</v>
      </c>
      <c r="D19" s="56">
        <v>536742044</v>
      </c>
      <c r="E19" s="56">
        <v>603775363.23000002</v>
      </c>
      <c r="F19" s="56">
        <v>691971020.9000001</v>
      </c>
      <c r="G19" s="57">
        <v>7655854373.7579994</v>
      </c>
      <c r="H19" s="58"/>
      <c r="I19" s="55"/>
    </row>
    <row r="20" spans="2:9" x14ac:dyDescent="0.25">
      <c r="B20" s="65"/>
      <c r="C20" s="66"/>
      <c r="D20" s="66"/>
      <c r="E20" s="66"/>
      <c r="F20" s="66"/>
      <c r="G20" s="67"/>
      <c r="H20" s="58">
        <v>6446205085.631299</v>
      </c>
      <c r="I20" s="55">
        <f>+H20/G19</f>
        <v>0.84199682634076478</v>
      </c>
    </row>
    <row r="21" spans="2:9" x14ac:dyDescent="0.25">
      <c r="B21" s="68"/>
      <c r="C21" s="68"/>
      <c r="D21" s="68"/>
      <c r="E21" s="68"/>
      <c r="F21" s="68"/>
      <c r="G21" s="62"/>
      <c r="H21" s="68"/>
      <c r="I21" s="64"/>
    </row>
    <row r="22" spans="2:9" x14ac:dyDescent="0.25">
      <c r="B22" s="53">
        <v>2015</v>
      </c>
      <c r="C22" s="56">
        <v>5812115424.71</v>
      </c>
      <c r="D22" s="56">
        <v>658443588</v>
      </c>
      <c r="E22" s="56">
        <v>685062654</v>
      </c>
      <c r="F22" s="56">
        <v>762946272.90999997</v>
      </c>
      <c r="G22" s="57">
        <v>7918567939.6199999</v>
      </c>
      <c r="H22" s="58"/>
      <c r="I22" s="55"/>
    </row>
    <row r="23" spans="2:9" x14ac:dyDescent="0.25">
      <c r="B23" s="53"/>
      <c r="C23" s="66"/>
      <c r="D23" s="66"/>
      <c r="E23" s="66"/>
      <c r="F23" s="66"/>
      <c r="G23" s="60"/>
      <c r="H23" s="58">
        <v>5465705493.9720545</v>
      </c>
      <c r="I23" s="55">
        <f>+H23/G22</f>
        <v>0.69023913612267951</v>
      </c>
    </row>
    <row r="24" spans="2:9" x14ac:dyDescent="0.25">
      <c r="B24" s="61"/>
      <c r="C24" s="61"/>
      <c r="D24" s="61"/>
      <c r="E24" s="61"/>
      <c r="F24" s="61"/>
      <c r="G24" s="62"/>
      <c r="H24" s="69"/>
      <c r="I24" s="64"/>
    </row>
    <row r="25" spans="2:9" x14ac:dyDescent="0.25">
      <c r="B25" s="53">
        <v>2016</v>
      </c>
      <c r="C25" s="56">
        <v>8152019660.9564285</v>
      </c>
      <c r="D25" s="56">
        <v>691679149</v>
      </c>
      <c r="E25" s="56">
        <v>534860758</v>
      </c>
      <c r="F25" s="56">
        <v>1259939514.8</v>
      </c>
      <c r="G25" s="57">
        <v>10638499082.756428</v>
      </c>
      <c r="H25" s="58"/>
      <c r="I25" s="55"/>
    </row>
    <row r="26" spans="2:9" x14ac:dyDescent="0.25">
      <c r="B26" s="53"/>
      <c r="C26" s="56"/>
      <c r="D26" s="56"/>
      <c r="E26" s="56"/>
      <c r="F26" s="56"/>
      <c r="G26" s="57"/>
      <c r="H26" s="58">
        <v>9291303018.4746094</v>
      </c>
      <c r="I26" s="55">
        <v>0.94359250404889505</v>
      </c>
    </row>
    <row r="27" spans="2:9" x14ac:dyDescent="0.25">
      <c r="B27" s="61"/>
      <c r="C27" s="61"/>
      <c r="D27" s="61"/>
      <c r="E27" s="61"/>
      <c r="F27" s="61"/>
      <c r="G27" s="62"/>
      <c r="H27" s="69"/>
      <c r="I27" s="64"/>
    </row>
    <row r="28" spans="2:9" x14ac:dyDescent="0.25">
      <c r="B28" s="53">
        <v>2017</v>
      </c>
      <c r="C28" s="56">
        <v>12374967501.471041</v>
      </c>
      <c r="D28" s="56">
        <v>3029180782</v>
      </c>
      <c r="E28" s="56">
        <v>1925921334.95</v>
      </c>
      <c r="F28" s="56">
        <v>1489082140.4376063</v>
      </c>
      <c r="G28" s="57">
        <v>18819151758.858646</v>
      </c>
      <c r="H28" s="58"/>
      <c r="I28" s="55"/>
    </row>
    <row r="29" spans="2:9" x14ac:dyDescent="0.25">
      <c r="B29" s="53"/>
      <c r="C29" s="56"/>
      <c r="D29" s="56"/>
      <c r="E29" s="56"/>
      <c r="F29" s="56"/>
      <c r="G29" s="57"/>
      <c r="H29" s="58">
        <v>15465161750.15</v>
      </c>
      <c r="I29" s="55">
        <f>+H29/G28</f>
        <v>0.8217778329392641</v>
      </c>
    </row>
    <row r="30" spans="2:9" x14ac:dyDescent="0.25">
      <c r="B30" s="61"/>
      <c r="C30" s="61"/>
      <c r="D30" s="61"/>
      <c r="E30" s="61"/>
      <c r="F30" s="61"/>
      <c r="G30" s="62"/>
      <c r="H30" s="69"/>
      <c r="I30" s="64"/>
    </row>
    <row r="31" spans="2:9" x14ac:dyDescent="0.25">
      <c r="B31" s="53">
        <v>2018</v>
      </c>
      <c r="C31" s="56">
        <v>22749143122.512077</v>
      </c>
      <c r="D31" s="56">
        <v>2615064762.0079999</v>
      </c>
      <c r="E31" s="56">
        <v>1886641156.75</v>
      </c>
      <c r="F31" s="56">
        <v>1525655298</v>
      </c>
      <c r="G31" s="57">
        <v>28776504339.270077</v>
      </c>
      <c r="H31" s="58"/>
      <c r="I31" s="55"/>
    </row>
    <row r="32" spans="2:9" x14ac:dyDescent="0.25">
      <c r="B32" s="53"/>
      <c r="C32" s="56"/>
      <c r="D32" s="56"/>
      <c r="E32" s="56"/>
      <c r="F32" s="56"/>
      <c r="G32" s="57"/>
      <c r="H32" s="58">
        <v>21106376713</v>
      </c>
      <c r="I32" s="55">
        <f>+H32/G31</f>
        <v>0.73345867392923825</v>
      </c>
    </row>
    <row r="33" spans="2:11" x14ac:dyDescent="0.25">
      <c r="B33" s="61"/>
      <c r="C33" s="61"/>
      <c r="D33" s="61"/>
      <c r="E33" s="61"/>
      <c r="F33" s="61"/>
      <c r="G33" s="62"/>
      <c r="H33" s="69"/>
      <c r="I33" s="64"/>
    </row>
    <row r="34" spans="2:11" x14ac:dyDescent="0.25">
      <c r="B34" s="53">
        <v>2019</v>
      </c>
      <c r="C34" s="56">
        <v>27400138734</v>
      </c>
      <c r="D34" s="56">
        <v>1562544362</v>
      </c>
      <c r="E34" s="56">
        <v>1994084199</v>
      </c>
      <c r="F34" s="56">
        <v>1089820000</v>
      </c>
      <c r="G34" s="57">
        <f>C34+D34+E34+F34</f>
        <v>32046587295</v>
      </c>
      <c r="H34" s="58"/>
      <c r="I34" s="55"/>
    </row>
    <row r="35" spans="2:11" x14ac:dyDescent="0.25">
      <c r="B35" s="53"/>
      <c r="C35" s="56"/>
      <c r="D35" s="56"/>
      <c r="E35" s="56"/>
      <c r="F35" s="56"/>
      <c r="G35" s="57"/>
      <c r="H35" s="58">
        <v>11863460506</v>
      </c>
      <c r="I35" s="55">
        <f>+H35/G34</f>
        <v>0.37019419249833729</v>
      </c>
    </row>
    <row r="36" spans="2:11" x14ac:dyDescent="0.25">
      <c r="B36" s="61"/>
      <c r="C36" s="61"/>
      <c r="D36" s="61"/>
      <c r="E36" s="61"/>
      <c r="F36" s="61"/>
      <c r="G36" s="62"/>
      <c r="H36" s="69"/>
      <c r="I36" s="64"/>
    </row>
    <row r="37" spans="2:11" x14ac:dyDescent="0.25">
      <c r="B37" s="53">
        <v>2020</v>
      </c>
      <c r="C37" s="56"/>
      <c r="D37" s="56"/>
      <c r="E37" s="56"/>
      <c r="F37" s="56"/>
      <c r="G37" s="57"/>
      <c r="H37" s="58"/>
      <c r="I37" s="55"/>
    </row>
    <row r="38" spans="2:11" x14ac:dyDescent="0.25">
      <c r="B38" s="53"/>
      <c r="C38" s="56"/>
      <c r="D38" s="56"/>
      <c r="E38" s="56"/>
      <c r="F38" s="56"/>
      <c r="G38" s="57"/>
      <c r="H38" s="58"/>
      <c r="I38" s="55" t="e">
        <f>+H38/G37</f>
        <v>#DIV/0!</v>
      </c>
    </row>
    <row r="40" spans="2:11" x14ac:dyDescent="0.25">
      <c r="B40" s="50" t="s">
        <v>24</v>
      </c>
    </row>
    <row r="41" spans="2:11" x14ac:dyDescent="0.25">
      <c r="B41" s="50" t="s">
        <v>29</v>
      </c>
    </row>
    <row r="43" spans="2:11" ht="15.75" x14ac:dyDescent="0.25">
      <c r="B43" s="49" t="s">
        <v>15</v>
      </c>
    </row>
    <row r="46" spans="2:11" ht="18" customHeight="1" x14ac:dyDescent="0.25">
      <c r="B46" s="107" t="s">
        <v>30</v>
      </c>
      <c r="C46" s="108"/>
      <c r="D46" s="108"/>
      <c r="E46" s="108"/>
      <c r="F46" s="108"/>
      <c r="G46" s="108"/>
      <c r="H46" s="108"/>
      <c r="I46" s="108"/>
      <c r="J46" s="108"/>
      <c r="K46" s="108"/>
    </row>
    <row r="47" spans="2:11" ht="18" customHeight="1" x14ac:dyDescent="0.25">
      <c r="B47" s="108"/>
      <c r="C47" s="108"/>
      <c r="D47" s="108"/>
      <c r="E47" s="108"/>
      <c r="F47" s="108"/>
      <c r="G47" s="108"/>
      <c r="H47" s="108"/>
      <c r="I47" s="108"/>
      <c r="J47" s="108"/>
      <c r="K47" s="108"/>
    </row>
    <row r="48" spans="2:11" ht="18" customHeight="1" x14ac:dyDescent="0.25">
      <c r="B48" s="108"/>
      <c r="C48" s="108"/>
      <c r="D48" s="108"/>
      <c r="E48" s="108"/>
      <c r="F48" s="108"/>
      <c r="G48" s="108"/>
      <c r="H48" s="108"/>
      <c r="I48" s="108"/>
      <c r="J48" s="108"/>
      <c r="K48" s="108"/>
    </row>
    <row r="49" spans="2:11" ht="18" customHeight="1" x14ac:dyDescent="0.25">
      <c r="B49" s="108"/>
      <c r="C49" s="108"/>
      <c r="D49" s="108"/>
      <c r="E49" s="108"/>
      <c r="F49" s="108"/>
      <c r="G49" s="108"/>
      <c r="H49" s="108"/>
      <c r="I49" s="108"/>
      <c r="J49" s="108"/>
      <c r="K49" s="108"/>
    </row>
    <row r="50" spans="2:11" ht="18" customHeight="1" x14ac:dyDescent="0.25">
      <c r="B50" s="108"/>
      <c r="C50" s="108"/>
      <c r="D50" s="108"/>
      <c r="E50" s="108"/>
      <c r="F50" s="108"/>
      <c r="G50" s="108"/>
      <c r="H50" s="108"/>
      <c r="I50" s="108"/>
      <c r="J50" s="108"/>
      <c r="K50" s="108"/>
    </row>
    <row r="51" spans="2:11" ht="18" customHeight="1" x14ac:dyDescent="0.25">
      <c r="B51" s="108"/>
      <c r="C51" s="108"/>
      <c r="D51" s="108"/>
      <c r="E51" s="108"/>
      <c r="F51" s="108"/>
      <c r="G51" s="108"/>
      <c r="H51" s="108"/>
      <c r="I51" s="108"/>
      <c r="J51" s="108"/>
      <c r="K51" s="108"/>
    </row>
    <row r="52" spans="2:11" ht="18" customHeight="1" x14ac:dyDescent="0.25">
      <c r="B52" s="108"/>
      <c r="C52" s="108"/>
      <c r="D52" s="108"/>
      <c r="E52" s="108"/>
      <c r="F52" s="108"/>
      <c r="G52" s="108"/>
      <c r="H52" s="108"/>
      <c r="I52" s="108"/>
      <c r="J52" s="108"/>
      <c r="K52" s="108"/>
    </row>
    <row r="53" spans="2:11" ht="18" customHeight="1" x14ac:dyDescent="0.25">
      <c r="B53" s="108"/>
      <c r="C53" s="108"/>
      <c r="D53" s="108"/>
      <c r="E53" s="108"/>
      <c r="F53" s="108"/>
      <c r="G53" s="108"/>
      <c r="H53" s="108"/>
      <c r="I53" s="108"/>
      <c r="J53" s="108"/>
      <c r="K53" s="108"/>
    </row>
    <row r="54" spans="2:11" ht="18" customHeight="1" x14ac:dyDescent="0.25">
      <c r="B54" s="108"/>
      <c r="C54" s="108"/>
      <c r="D54" s="108"/>
      <c r="E54" s="108"/>
      <c r="F54" s="108"/>
      <c r="G54" s="108"/>
      <c r="H54" s="108"/>
      <c r="I54" s="108"/>
      <c r="J54" s="108"/>
      <c r="K54" s="108"/>
    </row>
    <row r="57" spans="2:11" x14ac:dyDescent="0.25">
      <c r="B57" s="51"/>
    </row>
  </sheetData>
  <mergeCells count="1">
    <mergeCell ref="B46:K5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O45"/>
  <sheetViews>
    <sheetView showRowColHeaders="0" zoomScale="90" zoomScaleNormal="90" workbookViewId="0">
      <selection activeCell="M36" sqref="M36"/>
    </sheetView>
  </sheetViews>
  <sheetFormatPr baseColWidth="10" defaultColWidth="11.42578125" defaultRowHeight="15" x14ac:dyDescent="0.25"/>
  <cols>
    <col min="1" max="1" width="5.7109375" style="20" customWidth="1"/>
    <col min="2" max="2" width="11.42578125" style="20"/>
    <col min="3" max="3" width="15.85546875" style="20" customWidth="1"/>
    <col min="4" max="4" width="13.140625" style="20" customWidth="1"/>
    <col min="5" max="6" width="16.28515625" style="20" customWidth="1"/>
    <col min="7" max="7" width="18.5703125" style="20" customWidth="1"/>
    <col min="8" max="8" width="16" style="20" customWidth="1"/>
    <col min="9" max="9" width="18.85546875" style="20" customWidth="1"/>
    <col min="10" max="11" width="11.42578125" style="20"/>
    <col min="12" max="12" width="15.7109375" style="20" bestFit="1" customWidth="1"/>
    <col min="13" max="16384" width="11.42578125" style="20"/>
  </cols>
  <sheetData>
    <row r="2" spans="1:41" customFormat="1" ht="21" x14ac:dyDescent="0.35">
      <c r="A2" s="4"/>
      <c r="B2" s="5" t="s">
        <v>16</v>
      </c>
      <c r="C2" s="6"/>
      <c r="D2" s="7"/>
      <c r="E2" s="6"/>
      <c r="F2" s="7"/>
      <c r="G2" s="6"/>
      <c r="H2" s="7"/>
      <c r="I2" s="6"/>
      <c r="J2" s="7"/>
      <c r="K2" s="6"/>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ht="15.75" x14ac:dyDescent="0.25">
      <c r="B3" s="13"/>
    </row>
    <row r="5" spans="1:41" ht="15.75" x14ac:dyDescent="0.25">
      <c r="B5" s="13" t="s">
        <v>19</v>
      </c>
    </row>
    <row r="32" spans="2:2" x14ac:dyDescent="0.25">
      <c r="B32" s="20" t="str">
        <f>'19.Datos (viejo)'!B35</f>
        <v>Fuente: Autoridad de Cuenca Matanza Riachuelo</v>
      </c>
    </row>
    <row r="33" spans="2:9" x14ac:dyDescent="0.25">
      <c r="B33" s="20" t="str">
        <f>'19.Datos (viejo)'!B36</f>
        <v>Actualizado a abril del 2021.</v>
      </c>
    </row>
    <row r="35" spans="2:9" ht="15" customHeight="1" x14ac:dyDescent="0.25">
      <c r="B35" s="110" t="s">
        <v>28</v>
      </c>
      <c r="C35" s="110"/>
      <c r="D35" s="110"/>
      <c r="E35" s="110"/>
      <c r="F35" s="110"/>
      <c r="G35" s="110"/>
      <c r="H35" s="110"/>
      <c r="I35" s="110"/>
    </row>
    <row r="36" spans="2:9" x14ac:dyDescent="0.25">
      <c r="B36" s="110"/>
      <c r="C36" s="110"/>
      <c r="D36" s="110"/>
      <c r="E36" s="110"/>
      <c r="F36" s="110"/>
      <c r="G36" s="110"/>
      <c r="H36" s="110"/>
      <c r="I36" s="110"/>
    </row>
    <row r="37" spans="2:9" x14ac:dyDescent="0.25">
      <c r="B37" s="110"/>
      <c r="C37" s="110"/>
      <c r="D37" s="110"/>
      <c r="E37" s="110"/>
      <c r="F37" s="110"/>
      <c r="G37" s="110"/>
      <c r="H37" s="110"/>
      <c r="I37" s="110"/>
    </row>
    <row r="38" spans="2:9" x14ac:dyDescent="0.25">
      <c r="B38" s="110"/>
      <c r="C38" s="110"/>
      <c r="D38" s="110"/>
      <c r="E38" s="110"/>
      <c r="F38" s="110"/>
      <c r="G38" s="110"/>
      <c r="H38" s="110"/>
      <c r="I38" s="110"/>
    </row>
    <row r="39" spans="2:9" x14ac:dyDescent="0.25">
      <c r="B39" s="110"/>
      <c r="C39" s="110"/>
      <c r="D39" s="110"/>
      <c r="E39" s="110"/>
      <c r="F39" s="110"/>
      <c r="G39" s="110"/>
      <c r="H39" s="110"/>
      <c r="I39" s="110"/>
    </row>
    <row r="40" spans="2:9" x14ac:dyDescent="0.25">
      <c r="B40" s="110"/>
      <c r="C40" s="110"/>
      <c r="D40" s="110"/>
      <c r="E40" s="110"/>
      <c r="F40" s="110"/>
      <c r="G40" s="110"/>
      <c r="H40" s="110"/>
      <c r="I40" s="110"/>
    </row>
    <row r="41" spans="2:9" x14ac:dyDescent="0.25">
      <c r="B41" s="110"/>
      <c r="C41" s="110"/>
      <c r="D41" s="110"/>
      <c r="E41" s="110"/>
      <c r="F41" s="110"/>
      <c r="G41" s="110"/>
      <c r="H41" s="110"/>
      <c r="I41" s="110"/>
    </row>
    <row r="42" spans="2:9" x14ac:dyDescent="0.25">
      <c r="B42" s="110"/>
      <c r="C42" s="110"/>
      <c r="D42" s="110"/>
      <c r="E42" s="110"/>
      <c r="F42" s="110"/>
      <c r="G42" s="110"/>
      <c r="H42" s="110"/>
      <c r="I42" s="110"/>
    </row>
    <row r="43" spans="2:9" x14ac:dyDescent="0.25">
      <c r="B43" s="110"/>
      <c r="C43" s="110"/>
      <c r="D43" s="110"/>
      <c r="E43" s="110"/>
      <c r="F43" s="110"/>
      <c r="G43" s="110"/>
      <c r="H43" s="110"/>
      <c r="I43" s="110"/>
    </row>
    <row r="44" spans="2:9" x14ac:dyDescent="0.25">
      <c r="B44" s="110"/>
      <c r="C44" s="110"/>
      <c r="D44" s="110"/>
      <c r="E44" s="110"/>
      <c r="F44" s="110"/>
      <c r="G44" s="110"/>
      <c r="H44" s="110"/>
      <c r="I44" s="110"/>
    </row>
    <row r="45" spans="2:9" x14ac:dyDescent="0.25">
      <c r="B45" s="110"/>
      <c r="C45" s="110"/>
      <c r="D45" s="110"/>
      <c r="E45" s="110"/>
      <c r="F45" s="110"/>
      <c r="G45" s="110"/>
      <c r="H45" s="110"/>
      <c r="I45" s="110"/>
    </row>
  </sheetData>
  <mergeCells count="1">
    <mergeCell ref="B35:I45"/>
  </mergeCells>
  <pageMargins left="0.7" right="0.7"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20. Gráfico</vt:lpstr>
      <vt:lpstr>20. Datos</vt:lpstr>
      <vt:lpstr>Hoja1</vt:lpstr>
      <vt:lpstr>19.Datos (viejo)</vt:lpstr>
      <vt:lpstr>19.Anexo</vt:lpstr>
      <vt:lpstr>19.Datos (2)</vt:lpstr>
      <vt:lpstr>19.Gráfico borrador</vt:lpstr>
      <vt:lpstr>'19.Gráfico borrador'!Área_de_impresión</vt:lpstr>
      <vt:lpstr>'20. Gráfico'!Área_de_impresión</vt:lpstr>
    </vt:vector>
  </TitlesOfParts>
  <Company>Acumar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Verónica Oleinik</dc:creator>
  <cp:lastModifiedBy>Diego Fragas</cp:lastModifiedBy>
  <cp:lastPrinted>2017-04-25T18:47:59Z</cp:lastPrinted>
  <dcterms:created xsi:type="dcterms:W3CDTF">2017-03-15T15:12:39Z</dcterms:created>
  <dcterms:modified xsi:type="dcterms:W3CDTF">2022-03-28T17:30:48Z</dcterms:modified>
</cp:coreProperties>
</file>